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430" documentId="120_S{2AC9BD13-BADA-5192-A53E-5A8FF88502F6}" xr6:coauthVersionLast="47" xr6:coauthVersionMax="47" xr10:uidLastSave="{643A8BF8-8368-4E7F-B36A-19C6FA915C7A}"/>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5" i="4" l="1"/>
  <c r="G16" i="4"/>
  <c r="I3" i="4"/>
  <c r="J3" i="4"/>
  <c r="I4" i="4"/>
  <c r="J4" i="4"/>
  <c r="I5" i="4"/>
  <c r="J5" i="4"/>
  <c r="I6" i="4"/>
  <c r="J6" i="4"/>
  <c r="I7" i="4"/>
  <c r="J7" i="4"/>
  <c r="I8" i="4"/>
  <c r="J8" i="4"/>
  <c r="I9" i="4"/>
  <c r="J9" i="4"/>
  <c r="I10" i="4"/>
  <c r="J10" i="4"/>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22" i="9"/>
  <c r="B23" i="9"/>
  <c r="B24" i="9"/>
  <c r="B25" i="9"/>
  <c r="B26" i="9"/>
  <c r="B27" i="9"/>
  <c r="B28" i="9"/>
  <c r="B29" i="9"/>
  <c r="B30" i="9"/>
  <c r="B31" i="9"/>
  <c r="B32" i="9"/>
  <c r="B33" i="9"/>
  <c r="B34" i="9"/>
  <c r="B35" i="9"/>
  <c r="B36" i="9"/>
  <c r="B37" i="9"/>
  <c r="B38" i="9"/>
  <c r="B39" i="9"/>
  <c r="B40" i="9"/>
  <c r="B41" i="9"/>
  <c r="G22" i="9"/>
  <c r="G23" i="9"/>
  <c r="G24" i="9"/>
  <c r="G25" i="9"/>
  <c r="G26" i="9"/>
  <c r="G27" i="9"/>
  <c r="G28" i="9"/>
  <c r="G29" i="9"/>
  <c r="G30" i="9"/>
  <c r="G31" i="9"/>
  <c r="G32" i="9"/>
  <c r="G33" i="9"/>
  <c r="G34" i="9"/>
  <c r="G35" i="9"/>
  <c r="G36" i="9"/>
  <c r="G37" i="9"/>
  <c r="G38" i="9"/>
  <c r="G39" i="9"/>
  <c r="G40" i="9"/>
  <c r="G41" i="9"/>
  <c r="I22" i="9"/>
  <c r="I23" i="9"/>
  <c r="I24" i="9"/>
  <c r="I25" i="9"/>
  <c r="I26" i="9"/>
  <c r="I27" i="9"/>
  <c r="I28" i="9"/>
  <c r="I29" i="9"/>
  <c r="I30" i="9"/>
  <c r="I31" i="9"/>
  <c r="I32" i="9"/>
  <c r="I33" i="9"/>
  <c r="I34" i="9"/>
  <c r="I35" i="9"/>
  <c r="I36" i="9"/>
  <c r="I37" i="9"/>
  <c r="I38" i="9"/>
  <c r="I39" i="9"/>
  <c r="I40" i="9"/>
  <c r="I41" i="9"/>
  <c r="L22" i="9"/>
  <c r="L23" i="9"/>
  <c r="L24" i="9"/>
  <c r="L25" i="9"/>
  <c r="L26" i="9"/>
  <c r="L27" i="9"/>
  <c r="L28" i="9"/>
  <c r="L29" i="9"/>
  <c r="L30" i="9"/>
  <c r="L31" i="9"/>
  <c r="L32" i="9"/>
  <c r="L33" i="9"/>
  <c r="L34" i="9"/>
  <c r="L35" i="9"/>
  <c r="L36" i="9"/>
  <c r="L37" i="9"/>
  <c r="L38" i="9"/>
  <c r="L39" i="9"/>
  <c r="L40" i="9"/>
  <c r="L41" i="9"/>
  <c r="J22" i="9"/>
  <c r="J23" i="9"/>
  <c r="J24" i="9"/>
  <c r="J25" i="9"/>
  <c r="J26" i="9"/>
  <c r="J27" i="9"/>
  <c r="J28" i="9"/>
  <c r="J29" i="9"/>
  <c r="J30" i="9"/>
  <c r="J31" i="9"/>
  <c r="J32" i="9"/>
  <c r="J33" i="9"/>
  <c r="J34" i="9"/>
  <c r="J35" i="9"/>
  <c r="J36" i="9"/>
  <c r="J37" i="9"/>
  <c r="J38" i="9"/>
  <c r="J39" i="9"/>
  <c r="J40" i="9"/>
  <c r="J41" i="9"/>
  <c r="L2" i="9"/>
  <c r="L3" i="9"/>
  <c r="L4" i="9"/>
  <c r="L5" i="9"/>
  <c r="L6" i="9"/>
  <c r="L7" i="9"/>
  <c r="L8" i="9"/>
  <c r="L9" i="9"/>
  <c r="L10" i="9"/>
  <c r="L11" i="9"/>
  <c r="L12" i="9"/>
  <c r="L13" i="9"/>
  <c r="L14" i="9"/>
  <c r="L15" i="9"/>
  <c r="L16" i="9"/>
  <c r="L17" i="9"/>
  <c r="L18" i="9"/>
  <c r="L19" i="9"/>
  <c r="L20" i="9"/>
  <c r="L21" i="9"/>
  <c r="J2" i="9"/>
  <c r="J3" i="9"/>
  <c r="J4" i="9"/>
  <c r="J5" i="9"/>
  <c r="J6" i="9"/>
  <c r="J7" i="9"/>
  <c r="J8" i="9"/>
  <c r="J9" i="9"/>
  <c r="J10" i="9"/>
  <c r="J11" i="9"/>
  <c r="J12" i="9"/>
  <c r="J13" i="9"/>
  <c r="J14" i="9"/>
  <c r="J15" i="9"/>
  <c r="J16" i="9"/>
  <c r="J17" i="9"/>
  <c r="J18" i="9"/>
  <c r="J19" i="9"/>
  <c r="J20" i="9"/>
  <c r="J21" i="9"/>
  <c r="I2" i="9"/>
  <c r="I3" i="9"/>
  <c r="I4" i="9"/>
  <c r="I5" i="9"/>
  <c r="I6" i="9"/>
  <c r="I7" i="9"/>
  <c r="I8" i="9"/>
  <c r="I9" i="9"/>
  <c r="I10" i="9"/>
  <c r="I11" i="9"/>
  <c r="I12" i="9"/>
  <c r="I13" i="9"/>
  <c r="I14" i="9"/>
  <c r="I15" i="9"/>
  <c r="I16" i="9"/>
  <c r="I17" i="9"/>
  <c r="I18" i="9"/>
  <c r="I19" i="9"/>
  <c r="I20" i="9"/>
  <c r="I21" i="9"/>
  <c r="B2" i="9"/>
  <c r="B3" i="9"/>
  <c r="B4" i="9"/>
  <c r="B5" i="9"/>
  <c r="B6" i="9"/>
  <c r="B7" i="9"/>
  <c r="B8" i="9"/>
  <c r="B9" i="9"/>
  <c r="B10" i="9"/>
  <c r="B11" i="9"/>
  <c r="B12" i="9"/>
  <c r="B13" i="9"/>
  <c r="B14" i="9"/>
  <c r="B15" i="9"/>
  <c r="B16" i="9"/>
  <c r="B17" i="9"/>
  <c r="B18" i="9"/>
  <c r="B19" i="9"/>
  <c r="B20" i="9"/>
  <c r="B21" i="9"/>
  <c r="G2" i="9"/>
  <c r="G3" i="9"/>
  <c r="G4" i="9"/>
  <c r="G5" i="9"/>
  <c r="G6" i="9"/>
  <c r="G7" i="9"/>
  <c r="G8" i="9"/>
  <c r="G9" i="9"/>
  <c r="G10" i="9"/>
  <c r="G11" i="9"/>
  <c r="G12" i="9"/>
  <c r="G13" i="9"/>
  <c r="G14" i="9"/>
  <c r="G15" i="9"/>
  <c r="G16" i="9"/>
  <c r="G17" i="9"/>
  <c r="G18" i="9"/>
  <c r="G19" i="9"/>
  <c r="G20" i="9"/>
  <c r="G21" i="9"/>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3" i="4"/>
  <c r="G3" i="4"/>
  <c r="L3" i="4"/>
  <c r="B4" i="4"/>
  <c r="G4" i="4"/>
  <c r="L4" i="4"/>
  <c r="B5" i="4"/>
  <c r="G5" i="4"/>
  <c r="L5" i="4"/>
  <c r="B6" i="4"/>
  <c r="G6" i="4"/>
  <c r="L6" i="4"/>
  <c r="B7" i="4"/>
  <c r="G7" i="4"/>
  <c r="L7" i="4"/>
  <c r="B8" i="4"/>
  <c r="G8" i="4"/>
  <c r="L8" i="4"/>
  <c r="B9" i="4"/>
  <c r="G9" i="4"/>
  <c r="L9" i="4"/>
  <c r="B10" i="4"/>
  <c r="G10" i="4"/>
  <c r="L10" i="4"/>
  <c r="B11" i="4"/>
  <c r="G11" i="4"/>
  <c r="I11" i="4"/>
  <c r="J11" i="4"/>
  <c r="L11" i="4"/>
  <c r="B12" i="4"/>
  <c r="G12" i="4"/>
  <c r="I12" i="4"/>
  <c r="J12" i="4"/>
  <c r="L12" i="4"/>
  <c r="B13" i="4"/>
  <c r="G13" i="4"/>
  <c r="J13" i="4"/>
  <c r="L13" i="4"/>
  <c r="B14" i="4"/>
  <c r="G14" i="4"/>
  <c r="I14" i="4"/>
  <c r="J14" i="4"/>
  <c r="L14"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alcChain>
</file>

<file path=xl/sharedStrings.xml><?xml version="1.0" encoding="utf-8"?>
<sst xmlns="http://schemas.openxmlformats.org/spreadsheetml/2006/main" count="180290" uniqueCount="39127">
  <si>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</si>
  <si>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</si>
  <si>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</si>
  <si>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</si>
  <si>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</si>
  <si>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</si>
  <si>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</si>
  <si>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</si>
  <si>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</si>
  <si>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</si>
  <si>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</si>
  <si>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</si>
  <si>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</si>
  <si>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</si>
  <si>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</si>
  <si>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</si>
  <si>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</si>
  <si>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</si>
  <si>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</si>
  <si>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</si>
  <si>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</si>
  <si>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</si>
  <si>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</si>
  <si>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</si>
  <si>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</si>
  <si>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</si>
  <si>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</si>
  <si>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</si>
  <si>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</si>
  <si>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</si>
  <si>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</si>
  <si>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</si>
  <si>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</si>
  <si>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</si>
  <si>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</si>
  <si>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</si>
  <si>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</si>
  <si>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</si>
  <si>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</si>
  <si>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</si>
  <si>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</si>
  <si>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</si>
  <si>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</si>
  <si>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</si>
  <si>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</si>
  <si>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</si>
  <si>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</si>
  <si>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</si>
  <si>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</si>
  <si>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</si>
  <si>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</si>
  <si>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</si>
  <si>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</si>
  <si>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</si>
  <si>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</si>
  <si>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</si>
  <si>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</si>
  <si>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</si>
  <si>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</si>
  <si>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</si>
  <si>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</si>
  <si>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</si>
  <si>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</si>
  <si>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</si>
  <si>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</si>
  <si>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</si>
  <si>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</si>
  <si>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</si>
  <si>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</si>
  <si>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</si>
  <si>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</si>
  <si>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</si>
  <si>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</si>
  <si>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</si>
  <si>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</si>
  <si>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</si>
  <si>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</si>
  <si>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</si>
  <si>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</si>
  <si>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</si>
  <si>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</si>
  <si>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</si>
  <si>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</si>
  <si>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</si>
  <si>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</si>
  <si>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</si>
  <si>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</si>
  <si>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</si>
  <si>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</si>
  <si>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</si>
  <si>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</si>
  <si>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</si>
  <si>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</si>
  <si>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</si>
  <si>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</si>
  <si>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</si>
  <si>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</si>
  <si>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</si>
  <si>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</si>
  <si>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</si>
  <si>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</si>
  <si>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</si>
  <si>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</si>
  <si>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</si>
  <si>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</si>
  <si>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</si>
  <si>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</si>
  <si>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</si>
  <si>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</si>
  <si>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</si>
  <si>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</si>
  <si>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</si>
  <si>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</si>
  <si>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</si>
  <si>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</si>
  <si>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</si>
  <si>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</si>
  <si>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</si>
  <si>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</si>
  <si>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</si>
  <si>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</si>
  <si>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</si>
  <si>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</si>
  <si>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</si>
  <si>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</si>
  <si>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</si>
  <si>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</si>
  <si>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</si>
  <si>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</si>
  <si>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</si>
  <si>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</si>
  <si>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</si>
  <si>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</si>
  <si>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</si>
  <si>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</si>
  <si>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</si>
  <si>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</si>
  <si>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</si>
  <si>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</si>
  <si>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</si>
  <si>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</si>
  <si>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</si>
  <si>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</si>
  <si>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</si>
  <si>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</si>
  <si>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</si>
  <si>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</si>
  <si>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</si>
  <si>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</si>
  <si>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</si>
  <si>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</si>
  <si>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</si>
  <si>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</si>
  <si>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</si>
  <si>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</si>
  <si>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</si>
  <si>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</si>
  <si>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</si>
  <si>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</si>
  <si>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</si>
  <si>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</si>
  <si>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</si>
  <si>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</si>
  <si>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</si>
  <si>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</si>
  <si>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</si>
  <si>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</si>
  <si>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</si>
  <si>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</si>
  <si>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</si>
  <si>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</si>
  <si>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</si>
  <si>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</si>
  <si>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</si>
  <si>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</si>
  <si>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</si>
  <si>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</si>
  <si>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</si>
  <si>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</si>
  <si>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</si>
  <si>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</si>
  <si>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</si>
  <si>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</si>
  <si>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</si>
  <si>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</si>
  <si>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</si>
  <si>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</si>
  <si>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</si>
  <si>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</si>
  <si>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</si>
  <si>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</si>
  <si>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</si>
  <si>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</si>
  <si>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</si>
  <si>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</si>
  <si>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</si>
  <si>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</si>
  <si>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</si>
  <si>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</si>
  <si>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</si>
  <si>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</si>
  <si>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</si>
  <si>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</si>
  <si>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</si>
  <si>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</si>
  <si>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</si>
  <si>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</si>
  <si>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</si>
  <si>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</si>
  <si>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</si>
  <si>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</si>
  <si>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</si>
  <si>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</si>
  <si>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</si>
  <si>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</si>
  <si>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</si>
  <si>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</si>
  <si>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</si>
  <si>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</si>
  <si>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</si>
  <si>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</si>
  <si>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</si>
  <si>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</si>
  <si>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</si>
  <si>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</si>
  <si>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</si>
  <si>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</si>
  <si>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</si>
  <si>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</si>
  <si>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</si>
  <si>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</si>
  <si>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</si>
  <si>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</si>
  <si>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</si>
  <si>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</si>
  <si>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</si>
  <si>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</si>
  <si>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</si>
  <si>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</si>
  <si>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</si>
  <si>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</si>
  <si>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</si>
  <si>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</si>
  <si>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</si>
  <si>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</si>
  <si>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</si>
  <si>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</si>
  <si>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</si>
  <si>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</si>
  <si>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</si>
  <si>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</si>
  <si>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</si>
  <si>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</si>
  <si>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</si>
  <si>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</si>
  <si>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</si>
  <si>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</si>
  <si>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</si>
  <si>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</si>
  <si>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</si>
  <si>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</si>
  <si>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</si>
  <si>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</si>
  <si>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</si>
  <si>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</si>
  <si>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</si>
  <si>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</si>
  <si>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</si>
  <si>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</si>
  <si>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</si>
  <si>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</si>
  <si>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</si>
  <si>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</si>
  <si>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</si>
  <si>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</si>
  <si>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</si>
  <si>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</si>
  <si>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</si>
  <si>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</si>
  <si>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</si>
  <si>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</si>
  <si>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</si>
  <si>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</si>
  <si>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</si>
  <si>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</si>
  <si>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</si>
  <si>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</si>
  <si>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</si>
  <si>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</si>
  <si>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</si>
  <si>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</si>
  <si>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</si>
  <si>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</si>
  <si>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</si>
  <si>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</si>
  <si>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</si>
  <si>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</si>
  <si>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</si>
  <si>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</si>
  <si>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</si>
  <si>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</si>
  <si>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</si>
  <si>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</si>
  <si>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</si>
  <si>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</si>
  <si>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</si>
  <si>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</si>
  <si>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</si>
  <si>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</si>
  <si>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</si>
  <si>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</si>
  <si>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</si>
  <si>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</si>
  <si>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</si>
  <si>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</si>
  <si>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</si>
  <si>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</si>
  <si>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</si>
  <si>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</si>
  <si>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</si>
  <si>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</si>
  <si>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</si>
  <si>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</si>
  <si>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</si>
  <si>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</si>
  <si>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</si>
  <si>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</si>
  <si>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</si>
  <si>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</si>
  <si>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</si>
  <si>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</si>
  <si>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</si>
  <si>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</si>
  <si>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</si>
  <si>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</si>
  <si>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</si>
  <si>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</si>
  <si>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</si>
  <si>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</si>
  <si>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</si>
  <si>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</si>
  <si>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</si>
  <si>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</si>
  <si>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</si>
  <si>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</si>
  <si>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</si>
  <si>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</si>
  <si>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</si>
  <si>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</si>
  <si>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</si>
  <si>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</si>
  <si>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</si>
  <si>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</si>
  <si>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</si>
  <si>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</si>
  <si>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</si>
  <si>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</si>
  <si>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</si>
  <si>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</si>
  <si>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</si>
  <si>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</si>
  <si>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</si>
  <si>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</si>
  <si>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</si>
  <si>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</si>
  <si>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</si>
  <si>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</si>
  <si>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</si>
  <si>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</si>
  <si>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</si>
  <si>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</si>
  <si>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</si>
  <si>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</si>
  <si>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</si>
  <si>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</si>
  <si>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</si>
  <si>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</si>
  <si>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</si>
  <si>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</si>
  <si>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</si>
  <si>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</si>
  <si>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</si>
  <si>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</si>
  <si>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</si>
  <si>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</si>
  <si>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</si>
  <si>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</si>
  <si>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</si>
  <si>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</si>
  <si>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</si>
  <si>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</si>
  <si>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</si>
  <si>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</si>
  <si>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</si>
  <si>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</si>
  <si>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</si>
  <si>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</si>
  <si>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</si>
  <si>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</si>
  <si>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</si>
  <si>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</si>
  <si>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</si>
  <si>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</si>
  <si>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</si>
  <si>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</si>
  <si>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</si>
  <si>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</si>
  <si>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</si>
  <si>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</si>
  <si>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</si>
  <si>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</si>
  <si>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</si>
  <si>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</si>
  <si>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</si>
  <si>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</si>
  <si>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</si>
  <si>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</si>
  <si>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</si>
  <si>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</si>
  <si>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</si>
  <si>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</si>
  <si>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</si>
  <si>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</si>
  <si>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</si>
  <si>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</si>
  <si>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</si>
  <si>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</si>
  <si>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</si>
  <si>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</si>
  <si>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</si>
  <si>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</si>
  <si>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</si>
  <si>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</si>
  <si>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</si>
  <si>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</si>
  <si>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</si>
  <si>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</si>
  <si>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</si>
  <si>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</si>
  <si>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</si>
  <si>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</si>
  <si>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</si>
  <si>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</si>
  <si>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</si>
  <si>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</si>
  <si>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</si>
  <si>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</si>
  <si>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</si>
  <si>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</si>
  <si>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</si>
  <si>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</si>
  <si>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</si>
  <si>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</si>
  <si>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</si>
  <si>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</si>
  <si>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</si>
  <si>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</si>
  <si>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</si>
  <si>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</si>
  <si>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</si>
  <si>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</si>
  <si>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</si>
  <si>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</si>
  <si>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</si>
  <si>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</si>
  <si>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</si>
  <si>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</si>
  <si>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</si>
  <si>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</si>
  <si>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</si>
  <si>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</si>
  <si>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</si>
  <si>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</si>
  <si>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</si>
  <si>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</si>
  <si>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</si>
  <si>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</si>
  <si>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</si>
  <si>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</si>
  <si>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</si>
  <si>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</si>
  <si>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</si>
  <si>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</si>
  <si>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</si>
  <si>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</si>
  <si>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</si>
  <si>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</si>
  <si>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</si>
  <si>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</si>
  <si>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</si>
  <si>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</si>
  <si>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</si>
  <si>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</si>
  <si>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</si>
  <si>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</si>
  <si>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</si>
  <si>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</si>
  <si>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</si>
  <si>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</si>
  <si>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</si>
  <si>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</si>
  <si>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</si>
  <si>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</si>
  <si>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</si>
  <si>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</si>
  <si>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</si>
  <si>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</si>
  <si>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</si>
  <si>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</si>
  <si>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</si>
  <si>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</si>
  <si>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</si>
  <si>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</si>
  <si>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</si>
  <si>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</si>
  <si>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</si>
  <si>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</si>
  <si>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</si>
  <si>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</si>
  <si>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</si>
  <si>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</si>
  <si>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</si>
  <si>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</si>
  <si>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</si>
  <si>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</si>
  <si>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</si>
  <si>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</si>
  <si>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</si>
  <si>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</si>
  <si>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</si>
  <si>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</si>
  <si>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</si>
  <si>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</si>
  <si>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</si>
  <si>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</si>
  <si>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</si>
  <si>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</si>
  <si>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</si>
  <si>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</si>
  <si>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</si>
  <si>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</si>
  <si>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</si>
  <si>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</si>
  <si>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</si>
  <si>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</si>
  <si>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</si>
  <si>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</si>
  <si>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</si>
  <si>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</si>
  <si>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</si>
  <si>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</si>
  <si>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</si>
  <si>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</si>
  <si>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</si>
  <si>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</si>
  <si>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</si>
  <si>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</si>
  <si>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</si>
  <si>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</si>
  <si>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</si>
  <si>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</si>
  <si>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</si>
  <si>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</si>
  <si>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</si>
  <si>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</si>
  <si>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</si>
  <si>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</si>
  <si>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</si>
  <si>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</si>
  <si>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</si>
  <si>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</si>
  <si>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</si>
  <si>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</si>
  <si>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</si>
  <si>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</si>
  <si>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</si>
  <si>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</si>
  <si>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</si>
  <si>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</si>
  <si>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</si>
  <si>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</si>
  <si>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</si>
  <si>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</si>
  <si>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</si>
  <si>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</si>
  <si>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</si>
  <si>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</si>
  <si>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</si>
  <si>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</si>
  <si>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</si>
  <si>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</si>
  <si>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</si>
  <si>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</si>
  <si>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</si>
  <si>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</si>
  <si>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</si>
  <si>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</si>
  <si>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</si>
  <si>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</si>
  <si>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</si>
  <si>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</si>
  <si>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</si>
  <si>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</si>
  <si>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</si>
  <si>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</si>
  <si>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</si>
  <si>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</si>
  <si>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</si>
  <si>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</si>
  <si>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</si>
  <si>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</si>
  <si>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</si>
  <si>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</si>
  <si>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</si>
  <si>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</si>
  <si>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</si>
  <si>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</si>
  <si>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</si>
  <si>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</si>
  <si>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</si>
  <si>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</si>
  <si>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</si>
  <si>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</si>
  <si>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</si>
  <si>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</si>
  <si>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</si>
  <si>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</si>
  <si>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</si>
  <si>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</si>
  <si>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</si>
  <si>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</si>
  <si>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</si>
  <si>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</si>
  <si>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</si>
  <si>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</si>
  <si>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</si>
  <si>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</si>
  <si>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</si>
  <si>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</si>
  <si>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</si>
  <si>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</si>
  <si>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</si>
  <si>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</si>
  <si>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</si>
  <si>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</si>
  <si>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</si>
  <si>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</si>
  <si>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</si>
  <si>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</si>
  <si>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</si>
  <si>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</si>
  <si>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</si>
  <si>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</si>
  <si>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</si>
  <si>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</si>
  <si>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</si>
  <si>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</si>
  <si>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</si>
  <si>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</si>
  <si>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</si>
  <si>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</si>
  <si>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</si>
  <si>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</si>
  <si>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</si>
  <si>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</si>
  <si>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</si>
  <si>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</si>
  <si>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</si>
  <si>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</si>
  <si>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</si>
  <si>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</si>
  <si>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</si>
  <si>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</si>
  <si>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</si>
  <si>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</si>
  <si>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</si>
  <si>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</si>
  <si>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</si>
  <si>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</si>
  <si>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</si>
  <si>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</si>
  <si>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</si>
  <si>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</si>
  <si>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</si>
  <si>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</si>
  <si>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</si>
  <si>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</si>
  <si>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</si>
  <si>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</si>
  <si>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</si>
  <si>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</si>
  <si>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</si>
  <si>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</si>
  <si>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</si>
  <si>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</si>
  <si>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</si>
  <si>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</si>
  <si>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</si>
  <si>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</si>
  <si>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</si>
  <si>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</si>
  <si>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</si>
  <si>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</si>
  <si>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</si>
  <si>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</si>
  <si>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</si>
  <si>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</si>
  <si>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</si>
  <si>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</si>
  <si>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</si>
  <si>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</si>
  <si>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</si>
  <si>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</si>
  <si>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</si>
  <si>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</si>
  <si>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</si>
  <si>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</si>
  <si>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</si>
  <si>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</si>
  <si>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</si>
  <si>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</si>
  <si>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</si>
  <si>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</si>
  <si>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</si>
  <si>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</si>
  <si>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</si>
  <si>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</si>
  <si>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</si>
  <si>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</si>
  <si>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</si>
  <si>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</si>
  <si>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</si>
  <si>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</si>
  <si>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</si>
  <si>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</si>
  <si>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</si>
  <si>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</si>
  <si>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</si>
  <si>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</si>
  <si>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</si>
  <si>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</si>
  <si>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</si>
  <si>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</si>
  <si>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</si>
  <si>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</si>
  <si>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</si>
  <si>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</si>
  <si>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</si>
  <si>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</si>
  <si>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</si>
  <si>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</si>
  <si>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</si>
  <si>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</si>
  <si>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</si>
  <si>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</si>
  <si>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</si>
  <si>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</si>
  <si>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</si>
  <si>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</si>
  <si>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</si>
  <si>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</si>
  <si>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</si>
  <si>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</si>
  <si>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</si>
  <si>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</si>
  <si>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</si>
  <si>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</si>
  <si>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</si>
  <si>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</si>
  <si>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</si>
  <si>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</si>
  <si>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</si>
  <si>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</si>
  <si>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</si>
  <si>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</si>
  <si>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</si>
  <si>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</si>
  <si>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</si>
  <si>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</si>
  <si>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</si>
  <si>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</si>
  <si>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</si>
  <si>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</si>
  <si>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</si>
  <si>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</si>
  <si>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</si>
  <si>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</si>
  <si>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</si>
  <si>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</si>
  <si>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</si>
  <si>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</si>
  <si>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</si>
  <si>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</si>
  <si>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</si>
  <si>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</si>
  <si>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</si>
  <si>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</si>
  <si>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</si>
  <si>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</si>
  <si>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</si>
  <si>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</si>
  <si>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</si>
  <si>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</si>
  <si>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</si>
  <si>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</si>
  <si>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</si>
  <si>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</si>
  <si>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</si>
  <si>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</si>
  <si>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</si>
  <si>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</si>
  <si>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</si>
  <si>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</si>
  <si>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</si>
  <si>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</si>
  <si>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</si>
  <si>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</si>
  <si>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</si>
  <si>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</si>
  <si>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</si>
  <si>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</si>
  <si>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</si>
  <si>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</si>
  <si>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</si>
  <si>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</si>
  <si>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</si>
  <si>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</si>
  <si>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</si>
  <si>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</si>
  <si>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</si>
  <si>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</si>
  <si>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</si>
  <si>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</si>
  <si>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</si>
  <si>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</si>
  <si>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</si>
  <si>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</si>
  <si>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</si>
  <si>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</si>
  <si>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</si>
  <si>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</si>
  <si>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</si>
  <si>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</si>
  <si>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</si>
  <si>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</si>
  <si>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</si>
  <si>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</si>
  <si>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</si>
  <si>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</si>
  <si>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</si>
  <si>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</si>
  <si>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</si>
  <si>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</si>
  <si>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</si>
  <si>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</si>
  <si>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</si>
  <si>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</si>
  <si>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</si>
  <si>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</si>
  <si>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</si>
  <si>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</si>
  <si>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</si>
  <si>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</si>
  <si>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</si>
  <si>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</si>
  <si>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</si>
  <si>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</si>
  <si>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</si>
  <si>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</si>
  <si>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</si>
  <si>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</si>
  <si>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</si>
  <si>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</si>
  <si>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</si>
  <si>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</si>
  <si>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</si>
  <si>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</si>
  <si>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</si>
  <si>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</si>
  <si>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</si>
  <si>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</si>
  <si>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</si>
  <si>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</si>
  <si>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</si>
  <si>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</si>
  <si>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</si>
  <si>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</si>
  <si>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</si>
  <si>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</si>
  <si>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</si>
  <si>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</si>
  <si>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</si>
  <si>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</si>
  <si>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</si>
  <si>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</si>
  <si>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</si>
  <si>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</si>
  <si>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</si>
  <si>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</si>
  <si>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</si>
  <si>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</si>
  <si>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</si>
  <si>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</si>
  <si>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</si>
  <si>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</si>
  <si>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</si>
  <si>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</si>
  <si>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</si>
  <si>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</si>
  <si>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</si>
  <si>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</si>
  <si>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</si>
  <si>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</si>
  <si>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</si>
  <si>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</si>
  <si>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</si>
  <si>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</si>
  <si>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</si>
  <si>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</si>
  <si>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</si>
  <si>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</si>
  <si>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</si>
  <si>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</si>
  <si>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</si>
  <si>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</si>
  <si>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</si>
  <si>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</si>
  <si>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</si>
  <si>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</si>
  <si>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</si>
  <si>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</si>
  <si>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</si>
  <si>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</si>
  <si>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</si>
  <si>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</si>
  <si>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</si>
  <si>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</si>
  <si>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</si>
  <si>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</si>
  <si>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</si>
  <si>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</si>
  <si>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</si>
  <si>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</si>
  <si>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</si>
  <si>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</si>
  <si>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</si>
  <si>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</si>
  <si>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</si>
  <si>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</si>
  <si>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</si>
  <si>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</si>
  <si>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</si>
  <si>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</si>
  <si>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</si>
  <si>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</si>
  <si>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</si>
  <si>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</si>
  <si>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</si>
  <si>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</si>
  <si>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</si>
  <si>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</si>
  <si>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</si>
  <si>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</si>
  <si>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</si>
  <si>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</si>
  <si>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</si>
  <si>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</si>
  <si>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</si>
  <si>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</si>
  <si>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</si>
  <si>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</si>
  <si>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</si>
  <si>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</si>
  <si>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</si>
  <si>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</si>
  <si>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</si>
  <si>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</si>
  <si>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</si>
  <si>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</si>
  <si>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</si>
  <si>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</si>
  <si>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</si>
  <si>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</si>
  <si>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</si>
  <si>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</si>
  <si>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</si>
  <si>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</si>
  <si>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</si>
  <si>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</si>
  <si>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</si>
  <si>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</si>
  <si>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</si>
  <si>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</si>
  <si>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</si>
  <si>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</si>
  <si>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</si>
  <si>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</si>
  <si>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</si>
  <si>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</si>
  <si>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</si>
  <si>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</si>
  <si>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</si>
  <si>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</si>
  <si>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</si>
  <si>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</si>
  <si>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</si>
  <si>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</si>
  <si>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</si>
  <si>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</si>
  <si>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</si>
  <si>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</si>
  <si>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</si>
  <si>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</si>
  <si>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</si>
  <si>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</si>
  <si>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</si>
  <si>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</si>
  <si>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</si>
  <si>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</si>
  <si>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</si>
  <si>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</si>
  <si>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</si>
  <si>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</si>
  <si>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</si>
  <si>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</si>
  <si>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</si>
  <si>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</si>
  <si>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</si>
  <si>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</si>
  <si>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</si>
  <si>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</si>
  <si>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</si>
  <si>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</si>
  <si>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</si>
  <si>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</si>
  <si>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</si>
  <si>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</si>
  <si>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</si>
  <si>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</si>
  <si>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</si>
  <si>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</si>
  <si>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</si>
  <si>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</si>
  <si>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</si>
  <si>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</si>
  <si>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</si>
  <si>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</si>
  <si>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</si>
  <si>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</si>
  <si>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</si>
  <si>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</si>
  <si>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</si>
  <si>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</si>
  <si>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</si>
  <si>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</si>
  <si>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</si>
  <si>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</si>
  <si>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</si>
  <si>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</si>
  <si>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</si>
  <si>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</si>
  <si>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</si>
  <si>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</si>
  <si>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</si>
  <si>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</si>
  <si>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</si>
  <si>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</si>
  <si>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</si>
  <si>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</si>
  <si>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</si>
  <si>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</si>
  <si>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</si>
  <si>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</si>
  <si>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</si>
  <si>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</si>
  <si>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</si>
  <si>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</si>
  <si>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</si>
  <si>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</si>
  <si>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</si>
  <si>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</si>
  <si>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</si>
  <si>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</si>
  <si>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</si>
  <si>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</si>
  <si>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</si>
  <si>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</si>
  <si>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</si>
  <si>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</si>
  <si>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</si>
  <si>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</si>
  <si>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</si>
  <si>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</si>
  <si>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</si>
  <si>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</si>
  <si>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</si>
  <si>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</si>
  <si>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</si>
  <si>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</si>
  <si>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</si>
  <si>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</si>
  <si>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</si>
  <si>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</si>
  <si>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</si>
  <si>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</si>
  <si>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</si>
  <si>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</si>
  <si>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</si>
  <si>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</si>
  <si>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</si>
  <si>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</si>
  <si>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</si>
  <si>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</si>
  <si>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</si>
  <si>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</si>
  <si>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</si>
  <si>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</si>
  <si>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</si>
  <si>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</si>
  <si>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</si>
  <si>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</si>
  <si>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</si>
  <si>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</si>
  <si>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</si>
  <si>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</si>
  <si>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</si>
  <si>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</si>
  <si>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</si>
  <si>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</si>
  <si>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</si>
  <si>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</si>
  <si>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</si>
  <si>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</si>
  <si>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</si>
  <si>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</si>
  <si>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</si>
  <si>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</si>
  <si>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</si>
  <si>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</si>
  <si>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</si>
  <si>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</si>
  <si>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</si>
  <si>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</si>
  <si>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</si>
  <si>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</si>
  <si>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</si>
  <si>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</si>
  <si>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</si>
  <si>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</si>
  <si>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</si>
  <si>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</si>
  <si>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</si>
  <si>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</si>
  <si>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</si>
  <si>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</si>
  <si>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</si>
  <si>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</si>
  <si>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</si>
  <si>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</si>
  <si>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</si>
  <si>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</si>
  <si>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</si>
  <si>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</si>
  <si>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</si>
  <si>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</si>
  <si>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</si>
  <si>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</si>
  <si>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</si>
  <si>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</si>
  <si>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</si>
  <si>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</si>
  <si>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</si>
  <si>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</si>
  <si>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</si>
  <si>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</si>
  <si>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</si>
  <si>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</si>
  <si>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</si>
  <si>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</si>
  <si>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</si>
  <si>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</si>
  <si>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</si>
  <si>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</si>
  <si>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</si>
  <si>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</si>
  <si>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</si>
  <si>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</si>
  <si>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</si>
  <si>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</si>
  <si>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</si>
  <si>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</si>
  <si>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</si>
  <si>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</si>
  <si>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</si>
  <si>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</si>
  <si>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</si>
  <si>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</si>
  <si>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</si>
  <si>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</si>
  <si>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</si>
  <si>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</si>
  <si>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</si>
  <si>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</si>
  <si>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</si>
  <si>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</si>
  <si>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</si>
  <si>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</si>
  <si>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</si>
  <si>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</si>
  <si>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</si>
  <si>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</si>
  <si>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</si>
  <si>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</si>
  <si>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</si>
  <si>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</si>
  <si>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</si>
  <si>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</si>
  <si>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</si>
  <si>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</si>
  <si>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</si>
  <si>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</si>
  <si>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</si>
  <si>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</si>
  <si>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</si>
  <si>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</si>
  <si>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</si>
  <si>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</si>
  <si>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</si>
  <si>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</si>
  <si>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</si>
  <si>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</si>
  <si>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</si>
  <si>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</si>
  <si>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</si>
  <si>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</si>
  <si>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</si>
  <si>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</si>
  <si>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</si>
  <si>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</si>
  <si>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</si>
  <si>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</si>
  <si>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</si>
  <si>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</si>
  <si>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</si>
  <si>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</si>
  <si>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</si>
  <si>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</si>
  <si>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</si>
  <si>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</si>
  <si>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</si>
  <si>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</si>
  <si>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</si>
  <si>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</si>
  <si>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</si>
  <si>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</si>
  <si>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</si>
  <si>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</si>
  <si>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</si>
  <si>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</si>
  <si>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</si>
  <si>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</si>
  <si>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</si>
  <si>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</si>
  <si>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</si>
  <si>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</si>
  <si>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</si>
  <si>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</si>
  <si>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</si>
  <si>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</si>
  <si>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</si>
  <si>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</si>
  <si>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</si>
  <si>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</si>
  <si>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</si>
  <si>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</si>
  <si>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</si>
  <si>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</si>
  <si>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</si>
  <si>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</si>
  <si>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</si>
  <si>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</si>
  <si>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</si>
  <si>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</si>
  <si>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</si>
  <si>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</si>
  <si>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</si>
  <si>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</si>
  <si>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</si>
  <si>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</si>
  <si>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</si>
  <si>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</si>
  <si>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</si>
  <si>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</si>
  <si>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</si>
  <si>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</si>
  <si>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</si>
  <si>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</si>
  <si>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</si>
  <si>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</si>
  <si>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</si>
  <si>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</si>
  <si>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</si>
  <si>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</si>
  <si>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</si>
  <si>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</si>
  <si>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</si>
  <si>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</si>
  <si>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</si>
  <si>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</si>
  <si>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</si>
  <si>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</si>
  <si>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</si>
  <si>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</si>
  <si>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</si>
  <si>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</si>
  <si>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</si>
  <si>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</si>
  <si>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</si>
  <si>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</si>
  <si>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</si>
  <si>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</si>
  <si>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</si>
  <si>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</si>
  <si>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</si>
  <si>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</si>
  <si>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</si>
  <si>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</si>
  <si>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</si>
  <si>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</si>
  <si>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</si>
  <si>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</si>
  <si>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</si>
  <si>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</si>
  <si>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</si>
  <si>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</si>
  <si>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</si>
  <si>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</si>
  <si>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</si>
  <si>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</si>
  <si>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</si>
  <si>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</si>
  <si>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</si>
  <si>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</si>
  <si>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</si>
  <si>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</si>
  <si>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</si>
  <si>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</si>
  <si>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</si>
  <si>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</si>
  <si>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</si>
  <si>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</si>
  <si>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</si>
  <si>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</si>
  <si>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</si>
  <si>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</si>
  <si>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</si>
  <si>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</si>
  <si>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</si>
  <si>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</si>
  <si>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</si>
  <si>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</si>
  <si>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</si>
  <si>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</si>
  <si>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</si>
  <si>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</si>
  <si>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</si>
  <si>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</si>
  <si>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</si>
  <si>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</si>
  <si>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</si>
  <si>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</si>
  <si>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</si>
  <si>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</si>
  <si>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</si>
  <si>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</si>
  <si>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</si>
  <si>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</si>
  <si>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</si>
  <si>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</si>
  <si>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</si>
  <si>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</si>
  <si>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</si>
  <si>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</si>
  <si>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</si>
  <si>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</si>
  <si>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</si>
  <si>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</si>
  <si>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</si>
  <si>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</si>
  <si>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</si>
  <si>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</si>
  <si>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</si>
  <si>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</si>
  <si>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</si>
  <si>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</si>
  <si>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</si>
  <si>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</si>
  <si>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</si>
  <si>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</si>
  <si>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</si>
  <si>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</si>
  <si>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</si>
  <si>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</si>
  <si>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</si>
  <si>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</si>
  <si>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</si>
  <si>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</si>
  <si>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</si>
  <si>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</si>
  <si>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</si>
  <si>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</si>
  <si>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</si>
  <si>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</si>
  <si>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</si>
  <si>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</si>
  <si>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</si>
  <si>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</si>
  <si>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</si>
  <si>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</si>
  <si>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</si>
  <si>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</si>
  <si>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</si>
  <si>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</si>
  <si>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</si>
  <si>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</si>
  <si>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</si>
  <si>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</si>
  <si>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</si>
  <si>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</si>
  <si>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</si>
  <si>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</si>
  <si>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</si>
  <si>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</si>
  <si>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</si>
  <si>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</si>
  <si>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</si>
  <si>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</si>
  <si>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</si>
  <si>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</si>
  <si>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</si>
  <si>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</si>
  <si>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</si>
  <si>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</si>
  <si>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</si>
  <si>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</si>
  <si>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</si>
  <si>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</si>
  <si>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</si>
  <si>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</si>
  <si>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</si>
  <si>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</si>
  <si>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</si>
  <si>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</si>
  <si>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</si>
  <si>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</si>
  <si>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</si>
  <si>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</si>
  <si>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</si>
  <si>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</si>
  <si>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</si>
  <si>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</si>
  <si>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</si>
  <si>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</si>
  <si>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</si>
  <si>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</si>
  <si>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</si>
  <si>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</si>
  <si>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</si>
  <si>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</si>
  <si>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</si>
  <si>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</si>
  <si>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</si>
  <si>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</si>
  <si>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</si>
  <si>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</si>
  <si>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</si>
  <si>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</si>
  <si>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</si>
  <si>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</si>
  <si>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</si>
  <si>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</si>
  <si>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</si>
  <si>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</si>
  <si>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</si>
  <si>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</si>
  <si>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</si>
  <si>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</si>
  <si>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</si>
  <si>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</si>
  <si>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</si>
  <si>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</si>
  <si>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</si>
  <si>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</si>
  <si>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</si>
  <si>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</si>
  <si>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</si>
  <si>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</si>
  <si>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</si>
  <si>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</si>
  <si>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</si>
  <si>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</si>
  <si>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</si>
  <si>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</si>
  <si>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</si>
  <si>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</si>
  <si>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</si>
  <si>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</si>
  <si>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</si>
  <si>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</si>
  <si>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</si>
  <si>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</si>
  <si>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</si>
  <si>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</si>
  <si>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</si>
  <si>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</si>
  <si>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</si>
  <si>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</si>
  <si>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</si>
  <si>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</si>
  <si>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</si>
  <si>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</si>
  <si>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</si>
  <si>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</si>
  <si>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</si>
  <si>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</si>
  <si>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</si>
  <si>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</si>
  <si>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</si>
  <si>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</si>
  <si>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</si>
  <si>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</si>
  <si>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</si>
  <si>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</si>
  <si>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</si>
  <si>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</si>
  <si>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</si>
  <si>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</si>
  <si>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</si>
  <si>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</si>
  <si>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</si>
  <si>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</si>
  <si>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</si>
  <si>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</si>
  <si>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</si>
  <si>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</si>
  <si>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</si>
  <si>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</si>
  <si>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</si>
  <si>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</si>
  <si>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</si>
  <si>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</si>
  <si>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</si>
  <si>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</si>
  <si>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</si>
  <si>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</si>
  <si>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</si>
  <si>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</si>
  <si>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</si>
  <si>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</si>
  <si>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</si>
  <si>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</si>
  <si>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</si>
  <si>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</si>
  <si>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</si>
  <si>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</si>
  <si>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</si>
  <si>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</si>
  <si>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</si>
  <si>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</si>
  <si>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</si>
  <si>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</si>
  <si>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</si>
  <si>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</si>
  <si>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</si>
  <si>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</si>
  <si>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</si>
  <si>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</si>
  <si>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</si>
  <si>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</si>
  <si>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</si>
  <si>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</si>
  <si>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</si>
  <si>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</si>
  <si>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</si>
  <si>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</si>
  <si>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</si>
  <si>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</si>
  <si>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</si>
  <si>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</si>
  <si>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</si>
  <si>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</si>
  <si>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</si>
  <si>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</si>
  <si>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</si>
  <si>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</si>
  <si>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</si>
  <si>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</si>
  <si>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</si>
  <si>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</si>
  <si>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</si>
  <si>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</si>
  <si>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</si>
  <si>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</si>
  <si>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</si>
  <si>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</si>
  <si>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</si>
  <si>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</si>
  <si>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</si>
  <si>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</si>
  <si>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</si>
  <si>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</si>
  <si>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</si>
  <si>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</si>
  <si>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</si>
  <si>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</si>
  <si>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</si>
  <si>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</si>
  <si>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</si>
  <si>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</si>
  <si>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</si>
  <si>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</si>
  <si>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</si>
  <si>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</si>
  <si>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</si>
  <si>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</si>
  <si>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</si>
  <si>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</si>
  <si>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</si>
  <si>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</si>
  <si>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</si>
  <si>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</si>
  <si>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</si>
  <si>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</si>
  <si>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</si>
  <si>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</si>
  <si>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</si>
  <si>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</si>
  <si>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</si>
  <si>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</si>
  <si>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</si>
  <si>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</si>
  <si>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</si>
  <si>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</si>
  <si>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</si>
  <si>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</si>
  <si>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</si>
  <si>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</si>
  <si>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</si>
  <si>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</si>
  <si>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</si>
  <si>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</si>
  <si>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</si>
  <si>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</si>
  <si>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</si>
  <si>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</si>
  <si>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</si>
  <si>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</si>
  <si>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</si>
  <si>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</si>
  <si>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</si>
  <si>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</si>
  <si>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</si>
  <si>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</si>
  <si>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</si>
  <si>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</si>
  <si>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</si>
  <si>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</si>
  <si>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</si>
  <si>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</si>
  <si>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</si>
  <si>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</si>
  <si>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</si>
  <si>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</si>
  <si>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</si>
  <si>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</si>
  <si>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</si>
  <si>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</si>
  <si>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</si>
  <si>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</si>
  <si>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</si>
  <si>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</si>
  <si>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</si>
  <si>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</si>
  <si>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</si>
  <si>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</si>
  <si>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</si>
  <si>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</si>
  <si>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</si>
  <si>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</si>
  <si>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</si>
  <si>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</si>
  <si>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</si>
  <si>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</si>
  <si>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</si>
  <si>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</si>
  <si>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</si>
  <si>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</si>
  <si>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</si>
  <si>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</si>
  <si>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</si>
  <si>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</si>
  <si>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</si>
  <si>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</si>
  <si>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</si>
  <si>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</si>
  <si>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</si>
  <si>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</si>
  <si>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</si>
  <si>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</si>
  <si>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</si>
  <si>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</si>
  <si>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</si>
  <si>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</si>
  <si>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</si>
  <si>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</si>
  <si>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</si>
  <si>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</si>
  <si>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</si>
  <si>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</si>
  <si>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</si>
  <si>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</si>
  <si>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</si>
  <si>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</si>
  <si>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</si>
  <si>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</si>
  <si>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</si>
  <si>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</si>
  <si>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</si>
  <si>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</si>
  <si>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</si>
  <si>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</si>
  <si>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</si>
  <si>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</si>
  <si>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</si>
  <si>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</si>
  <si>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</si>
  <si>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</si>
  <si>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</si>
  <si>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</si>
  <si>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</si>
  <si>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</si>
  <si>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</si>
  <si>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</si>
  <si>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</si>
  <si>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</si>
  <si>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</si>
  <si>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</si>
  <si>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</si>
  <si>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</si>
  <si>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</si>
  <si>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</si>
  <si>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</si>
  <si>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</si>
  <si>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</si>
  <si>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</si>
  <si>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</si>
  <si>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</si>
  <si>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</si>
  <si>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</si>
  <si>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</si>
  <si>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</si>
  <si>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</si>
  <si>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</si>
  <si>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</si>
  <si>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</si>
  <si>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</si>
  <si>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</si>
  <si>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</si>
  <si>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</si>
  <si>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</si>
  <si>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</si>
  <si>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</si>
  <si>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</si>
  <si>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</si>
  <si>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</si>
  <si>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</si>
  <si>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</si>
  <si>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</si>
  <si>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</si>
  <si>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</si>
  <si>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</si>
  <si>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</si>
  <si>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</si>
  <si>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</si>
  <si>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</si>
  <si>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</si>
  <si>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</si>
  <si>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</si>
  <si>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</si>
  <si>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</si>
  <si>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</si>
  <si>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</si>
  <si>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</si>
  <si>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</si>
  <si>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</si>
  <si>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</si>
  <si>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</si>
  <si>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</si>
  <si>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</si>
  <si>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</si>
  <si>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</si>
  <si>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</si>
  <si>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</si>
  <si>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</si>
  <si>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</si>
  <si>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</si>
  <si>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</si>
  <si>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</si>
  <si>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</si>
  <si>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</si>
  <si>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</si>
  <si>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</si>
  <si>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</si>
  <si>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</si>
  <si>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</si>
  <si>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</si>
  <si>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</si>
  <si>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</si>
  <si>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</si>
  <si>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</si>
  <si>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</si>
  <si>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</si>
  <si>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</si>
  <si>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</si>
  <si>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</si>
  <si>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</si>
  <si>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</si>
  <si>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</si>
  <si>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</si>
  <si>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</si>
  <si>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</si>
  <si>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</si>
  <si>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</si>
  <si>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</si>
  <si>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</si>
  <si>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</si>
  <si>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</si>
  <si>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</si>
  <si>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</si>
  <si>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</si>
  <si>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</si>
  <si>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</si>
  <si>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</si>
  <si>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</si>
  <si>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</si>
  <si>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</si>
  <si>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</si>
  <si>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</si>
  <si>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</si>
  <si>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</si>
  <si>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</si>
  <si>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</si>
  <si>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</si>
  <si>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</si>
  <si>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</si>
  <si>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</si>
  <si>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</si>
  <si>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</si>
  <si>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</si>
  <si>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</si>
  <si>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</si>
  <si>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</si>
  <si>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</si>
  <si>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</si>
  <si>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</si>
  <si>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</si>
  <si>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</si>
  <si>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</si>
  <si>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</si>
  <si>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</si>
  <si>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</si>
  <si>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</si>
  <si>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</si>
  <si>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</si>
  <si>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</si>
  <si>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</si>
  <si>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</si>
  <si>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</si>
  <si>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</si>
  <si>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</si>
  <si>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</si>
  <si>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</si>
  <si>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</si>
  <si>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</si>
  <si>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</si>
  <si>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</si>
  <si>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</si>
  <si>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</si>
  <si>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</si>
  <si>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</si>
  <si>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</si>
  <si>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</si>
  <si>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</si>
  <si>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</si>
  <si>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</si>
  <si>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</si>
  <si>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</si>
  <si>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</si>
  <si>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</si>
  <si>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</si>
  <si>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</si>
  <si>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</si>
  <si>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</si>
  <si>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</si>
  <si>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</si>
  <si>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</si>
  <si>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</si>
  <si>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</si>
  <si>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</si>
  <si>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</si>
  <si>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</si>
  <si>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</si>
  <si>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</si>
  <si>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</si>
  <si>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</si>
  <si>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</si>
  <si>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</si>
  <si>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</si>
  <si>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</si>
  <si>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</si>
  <si>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</si>
  <si>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</si>
  <si>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</si>
  <si>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</si>
  <si>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</si>
  <si>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</si>
  <si>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</si>
  <si>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</si>
  <si>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</si>
  <si>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</si>
  <si>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</si>
  <si>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</si>
  <si>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</si>
  <si>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</si>
  <si>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</si>
  <si>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</si>
  <si>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</si>
  <si>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</si>
  <si>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</si>
  <si>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</si>
  <si>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</si>
  <si>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</si>
  <si>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</si>
  <si>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</si>
  <si>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</si>
  <si>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</si>
  <si>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</si>
  <si>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</si>
  <si>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</si>
  <si>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</si>
  <si>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</si>
  <si>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</si>
  <si>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</si>
  <si>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</si>
  <si>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</si>
  <si>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</si>
  <si>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</si>
  <si>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</si>
  <si>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</si>
  <si>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</si>
  <si>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</si>
  <si>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</si>
  <si>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</si>
  <si>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</si>
  <si>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</si>
  <si>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</si>
  <si>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</si>
  <si>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</si>
  <si>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</si>
  <si>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</si>
  <si>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</si>
  <si>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</si>
  <si>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</si>
  <si>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</si>
  <si>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</si>
  <si>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</si>
  <si>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</si>
  <si>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</si>
  <si>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</si>
  <si>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</si>
  <si>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</si>
  <si>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</si>
  <si>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</si>
  <si>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</si>
  <si>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</si>
  <si>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</si>
  <si>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</si>
  <si>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</si>
  <si>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</si>
  <si>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</si>
  <si>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</si>
  <si>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</si>
  <si>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</si>
  <si>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</si>
  <si>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</si>
  <si>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</si>
  <si>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</si>
  <si>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</si>
  <si>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</si>
  <si>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</si>
  <si>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</si>
  <si>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</si>
  <si>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</si>
  <si>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</si>
  <si>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</si>
  <si>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</si>
  <si>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</si>
  <si>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</si>
  <si>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</si>
  <si>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</si>
  <si>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</si>
  <si>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</si>
  <si>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</si>
  <si>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</si>
  <si>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</si>
  <si>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</si>
  <si>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</si>
  <si>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</si>
  <si>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</si>
  <si>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</si>
  <si>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</si>
  <si>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</si>
  <si>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</si>
  <si>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</si>
  <si>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</si>
  <si>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</si>
  <si>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</si>
  <si>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</si>
  <si>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</si>
  <si>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</si>
  <si>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</si>
  <si>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</si>
  <si>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</si>
  <si>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</si>
  <si>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</si>
  <si>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</si>
  <si>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</si>
  <si>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</si>
  <si>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</si>
  <si>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</si>
  <si>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</si>
  <si>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</si>
  <si>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</si>
  <si>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</si>
  <si>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</si>
  <si>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</si>
  <si>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</si>
  <si>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</si>
  <si>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</si>
  <si>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</si>
  <si>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</si>
  <si>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</si>
  <si>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</si>
  <si>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</si>
  <si>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</si>
  <si>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</si>
  <si>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</si>
  <si>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</si>
  <si>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</si>
  <si>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</si>
  <si>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</si>
  <si>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</si>
  <si>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</si>
  <si>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</si>
  <si>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</si>
  <si>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</si>
  <si>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</si>
  <si>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</si>
  <si>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</si>
  <si>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</si>
  <si>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</si>
  <si>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</si>
  <si>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</si>
  <si>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</si>
  <si>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</si>
  <si>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</si>
  <si>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</si>
  <si>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</si>
  <si>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</si>
  <si>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</si>
  <si>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</si>
  <si>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</si>
  <si>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</si>
  <si>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</si>
  <si>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</si>
  <si>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</si>
  <si>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</si>
  <si>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</si>
  <si>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</si>
  <si>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</si>
  <si>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</si>
  <si>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</si>
  <si>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</si>
  <si>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</si>
  <si>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</si>
  <si>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</si>
  <si>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</si>
  <si>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</si>
  <si>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</si>
  <si>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</si>
  <si>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</si>
  <si>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</si>
  <si>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</si>
  <si>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</si>
  <si>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</si>
  <si>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</si>
  <si>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</si>
  <si>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</si>
  <si>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</si>
  <si>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</si>
  <si>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</si>
  <si>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</si>
  <si>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</si>
  <si>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</si>
  <si>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</si>
  <si>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</si>
  <si>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</si>
  <si>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</si>
  <si>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</si>
  <si>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</si>
  <si>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</si>
  <si>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</si>
  <si>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</si>
  <si>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</si>
  <si>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</si>
  <si>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</si>
  <si>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</si>
  <si>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</si>
  <si>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</si>
  <si>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</si>
  <si>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</si>
  <si>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</si>
  <si>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</si>
  <si>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</si>
  <si>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</si>
  <si>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</si>
  <si>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</si>
  <si>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</si>
  <si>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</si>
  <si>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</si>
  <si>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</si>
  <si>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</si>
  <si>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</si>
  <si>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</si>
  <si>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</si>
  <si>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</si>
  <si>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</si>
  <si>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</si>
  <si>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</si>
  <si>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</si>
  <si>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</si>
  <si>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</si>
  <si>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</si>
  <si>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</si>
  <si>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</si>
  <si>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</si>
  <si>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</si>
  <si>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</si>
  <si>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</si>
  <si>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</si>
  <si>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</si>
  <si>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</si>
  <si>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</si>
  <si>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</si>
  <si>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</si>
  <si>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</si>
  <si>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</si>
  <si>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</si>
  <si>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</si>
  <si>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</si>
  <si>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</si>
  <si>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</si>
  <si>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</si>
  <si>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</si>
  <si>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</si>
  <si>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</si>
  <si>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</si>
  <si>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</si>
  <si>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</si>
  <si>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</si>
  <si>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</si>
  <si>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</si>
  <si>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</si>
  <si>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</si>
  <si>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</si>
  <si>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</si>
  <si>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</si>
  <si>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</si>
  <si>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</si>
  <si>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</si>
  <si>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</si>
  <si>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</si>
  <si>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</si>
  <si>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</si>
  <si>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</si>
  <si>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</si>
  <si>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</si>
  <si>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</si>
  <si>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</si>
  <si>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</si>
  <si>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</si>
  <si>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</si>
  <si>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</si>
  <si>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</si>
  <si>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</si>
  <si>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</si>
  <si>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</si>
  <si>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</si>
  <si>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</si>
  <si>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</si>
  <si>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</si>
  <si>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</si>
  <si>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</si>
  <si>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</si>
  <si>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</si>
  <si>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</si>
  <si>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</si>
  <si>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</si>
  <si>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</si>
  <si>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</si>
  <si>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</si>
  <si>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</si>
  <si>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</si>
  <si>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</si>
  <si>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</si>
  <si>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</si>
  <si>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</si>
  <si>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</si>
  <si>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</si>
  <si>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</si>
  <si>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</si>
  <si>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</si>
  <si>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</si>
  <si>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</si>
  <si>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</si>
  <si>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</si>
  <si>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</si>
  <si>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</si>
  <si>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</si>
  <si>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</si>
  <si>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</si>
  <si>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</si>
  <si>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</si>
  <si>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</si>
  <si>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</si>
  <si>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</si>
  <si>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</si>
  <si>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</si>
  <si>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</si>
  <si>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</si>
  <si>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</si>
  <si>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</si>
  <si>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</si>
  <si>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</si>
  <si>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</si>
  <si>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</si>
  <si>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</si>
  <si>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</si>
  <si>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</si>
  <si>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</si>
  <si>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</si>
  <si>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</si>
  <si>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</si>
  <si>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</si>
  <si>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</si>
  <si>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</si>
  <si>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</si>
  <si>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</si>
  <si>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</si>
  <si>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</si>
  <si>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</si>
  <si>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</si>
  <si>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</si>
  <si>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</si>
  <si>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</si>
  <si>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</si>
  <si>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</si>
  <si>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</si>
  <si>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</si>
  <si>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</si>
  <si>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</si>
  <si>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</si>
  <si>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</si>
  <si>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</si>
  <si>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</si>
  <si>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</si>
  <si>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</si>
  <si>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</si>
  <si>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</si>
  <si>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</si>
  <si>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</si>
  <si>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</si>
  <si>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</si>
  <si>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</si>
  <si>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</si>
  <si>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</si>
  <si>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</si>
  <si>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</si>
  <si>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</si>
  <si>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</si>
  <si>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</si>
  <si>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</si>
  <si>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</si>
  <si>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</si>
  <si>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</si>
  <si>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</si>
  <si>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</si>
  <si>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</si>
  <si>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</si>
  <si>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</si>
  <si>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</si>
  <si>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</si>
  <si>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</si>
  <si>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</si>
  <si>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</si>
  <si>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</si>
  <si>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</si>
  <si>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</si>
  <si>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</si>
  <si>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</si>
  <si>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</si>
  <si>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</si>
  <si>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</si>
  <si>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</si>
  <si>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</si>
  <si>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</si>
  <si>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</si>
  <si>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</si>
  <si>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</si>
  <si>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</si>
  <si>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</si>
  <si>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</si>
  <si>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</si>
  <si>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</si>
  <si>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</si>
  <si>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</si>
  <si>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</si>
  <si>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</si>
  <si>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</si>
  <si>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</si>
  <si>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</si>
  <si>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</si>
  <si>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</si>
  <si>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</si>
  <si>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</si>
  <si>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</si>
  <si>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</si>
  <si>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</si>
  <si>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</si>
  <si>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</si>
  <si>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</si>
  <si>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</si>
  <si>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</si>
  <si>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</si>
  <si>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</si>
  <si>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</si>
  <si>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</si>
  <si>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</si>
  <si>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</si>
  <si>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</si>
  <si>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</si>
  <si>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</si>
  <si>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</si>
  <si>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</si>
  <si>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</si>
  <si>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</si>
  <si>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</si>
  <si>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</si>
  <si>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</si>
  <si>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</si>
  <si>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</si>
  <si>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</si>
  <si>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</si>
  <si>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</si>
  <si>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</si>
  <si>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</si>
  <si>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</si>
  <si>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</si>
  <si>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</si>
  <si>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</si>
  <si>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</si>
  <si>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</si>
  <si>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</si>
  <si>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</si>
  <si>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</si>
  <si>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</si>
  <si>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</si>
  <si>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</si>
  <si>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</si>
  <si>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</si>
  <si>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</si>
  <si>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</si>
  <si>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</si>
  <si>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</si>
  <si>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</si>
  <si>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</si>
  <si>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</si>
  <si>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</si>
  <si>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</si>
  <si>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</si>
  <si>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</si>
  <si>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</si>
  <si>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</si>
  <si>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</si>
  <si>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</si>
  <si>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</si>
  <si>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</si>
  <si>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</si>
  <si>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</si>
  <si>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</si>
  <si>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</si>
  <si>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</si>
  <si>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</si>
  <si>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</si>
  <si>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</si>
  <si>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</si>
  <si>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</si>
  <si>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</si>
  <si>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</si>
  <si>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</si>
  <si>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</si>
  <si>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</si>
  <si>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</si>
  <si>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</si>
  <si>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</si>
  <si>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</si>
  <si>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</si>
  <si>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</si>
  <si>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</si>
  <si>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</si>
  <si>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</si>
  <si>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</si>
  <si>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</si>
  <si>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</si>
  <si>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</si>
  <si>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</si>
  <si>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</si>
  <si>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</si>
  <si>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</si>
  <si>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</si>
  <si>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</si>
  <si>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</si>
  <si>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</si>
  <si>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</si>
  <si>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</si>
  <si>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</si>
  <si>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</si>
  <si>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</si>
  <si>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</si>
  <si>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</si>
  <si>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</si>
  <si>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</si>
  <si>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</si>
  <si>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</si>
  <si>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</si>
  <si>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</si>
  <si>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</si>
  <si>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</si>
  <si>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</si>
  <si>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</si>
  <si>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</si>
  <si>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</si>
  <si>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</si>
  <si>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</si>
  <si>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</si>
  <si>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</si>
  <si>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</si>
  <si>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</si>
  <si>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</si>
  <si>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</si>
  <si>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</si>
  <si>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</si>
  <si>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</si>
  <si>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</si>
  <si>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</si>
  <si>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</si>
  <si>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</si>
  <si>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</si>
  <si>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</si>
  <si>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</si>
  <si>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</si>
  <si>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</si>
  <si>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</si>
  <si>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</si>
  <si>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</si>
  <si>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</si>
  <si>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</si>
  <si>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</si>
  <si>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</si>
  <si>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</si>
  <si>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</si>
  <si>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</si>
  <si>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</si>
  <si>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</si>
  <si>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</si>
  <si>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</si>
  <si>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</si>
  <si>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</si>
  <si>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</si>
  <si>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</si>
  <si>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</si>
  <si>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</si>
  <si>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</si>
  <si>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</si>
  <si>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</si>
  <si>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</si>
  <si>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</si>
  <si>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</si>
  <si>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</si>
  <si>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</si>
  <si>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</si>
  <si>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</si>
  <si>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</si>
  <si>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</si>
  <si>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</si>
  <si>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</si>
  <si>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</si>
  <si>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</si>
  <si>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</si>
  <si>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</si>
  <si>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</si>
  <si>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</si>
  <si>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</si>
  <si>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</si>
  <si>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</si>
  <si>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</si>
  <si>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</si>
  <si>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</si>
  <si>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</si>
  <si>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</si>
  <si>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</si>
  <si>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</si>
  <si>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</si>
  <si>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</si>
  <si>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</si>
  <si>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</si>
  <si>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</si>
  <si>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</si>
  <si>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</si>
  <si>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</si>
  <si>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</si>
  <si>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</si>
  <si>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</si>
  <si>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</si>
  <si>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</si>
  <si>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</si>
  <si>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</si>
  <si>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</si>
  <si>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</si>
  <si>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</si>
  <si>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</si>
  <si>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</si>
  <si>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</si>
  <si>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</si>
  <si>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</si>
  <si>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</si>
  <si>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</si>
  <si>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</si>
  <si>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</si>
  <si>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</si>
  <si>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</si>
  <si>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</si>
  <si>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</si>
  <si>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</si>
  <si>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</si>
  <si>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</si>
  <si>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</si>
  <si>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</si>
  <si>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</si>
  <si>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</si>
  <si>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</si>
  <si>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</si>
  <si>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</si>
  <si>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</si>
  <si>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</si>
  <si>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</si>
  <si>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</si>
  <si>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</si>
  <si>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</si>
  <si>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</si>
  <si>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</si>
  <si>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</si>
  <si>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</si>
  <si>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</si>
  <si>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</si>
  <si>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</si>
  <si>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</si>
  <si>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</si>
  <si>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</si>
  <si>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</si>
  <si>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</si>
  <si>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</si>
  <si>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</si>
  <si>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</si>
  <si>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</si>
  <si>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</si>
  <si>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</si>
  <si>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</si>
  <si>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</si>
  <si>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</si>
  <si>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</si>
  <si>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</si>
  <si>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</si>
  <si>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</si>
  <si>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</si>
  <si>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</si>
  <si>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</si>
  <si>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</si>
  <si>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</si>
  <si>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</si>
  <si>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</si>
  <si>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</si>
  <si>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</si>
  <si>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</si>
  <si>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</si>
  <si>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</si>
  <si>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</si>
  <si>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</si>
  <si>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</si>
  <si>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</si>
  <si>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</si>
  <si>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</si>
  <si>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</si>
  <si>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</si>
  <si>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</si>
  <si>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</si>
  <si>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</si>
  <si>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</si>
  <si>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</si>
  <si>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</si>
  <si>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</si>
  <si>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</si>
  <si>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</si>
  <si>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</si>
  <si>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</si>
  <si>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</si>
  <si>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</si>
  <si>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</si>
  <si>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</si>
  <si>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</si>
  <si>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</si>
  <si>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</si>
  <si>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</si>
  <si>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</si>
  <si>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</si>
  <si>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</si>
  <si>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</si>
  <si>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</si>
  <si>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</si>
  <si>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</si>
  <si>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</si>
  <si>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</si>
  <si>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</si>
  <si>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</si>
  <si>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</si>
  <si>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</si>
  <si>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</si>
  <si>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</si>
  <si>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</si>
  <si>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</si>
  <si>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</si>
  <si>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</si>
  <si>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</si>
  <si>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</si>
  <si>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</si>
  <si>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</si>
  <si>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</si>
  <si>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</si>
  <si>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</si>
  <si>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</si>
  <si>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</si>
  <si>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</si>
  <si>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</si>
  <si>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</si>
  <si>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</si>
  <si>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</si>
  <si>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</si>
  <si>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</si>
  <si>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</si>
  <si>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</si>
  <si>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</si>
  <si>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</si>
  <si>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</si>
  <si>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</si>
  <si>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</si>
  <si>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</si>
  <si>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</si>
  <si>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</si>
  <si>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</si>
  <si>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</si>
  <si>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</si>
  <si>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</si>
  <si>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</si>
  <si>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</si>
  <si>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</si>
  <si>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</si>
  <si>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</si>
  <si>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</si>
  <si>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</si>
  <si>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</si>
  <si>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</si>
  <si>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</si>
  <si>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</si>
  <si>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</si>
  <si>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</si>
  <si>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</si>
  <si>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</si>
  <si>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</si>
  <si>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</si>
  <si>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</si>
  <si>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</si>
  <si>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</si>
  <si>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</si>
  <si>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</si>
  <si>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</si>
  <si>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</si>
  <si>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</si>
  <si>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</si>
  <si>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</si>
  <si>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</si>
  <si>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</si>
  <si>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</si>
  <si>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</si>
  <si>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</si>
  <si>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</si>
  <si>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</si>
  <si>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</si>
  <si>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</si>
  <si>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</si>
  <si>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</si>
  <si>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</si>
  <si>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</si>
  <si>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</si>
  <si>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</si>
  <si>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</si>
  <si>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</si>
  <si>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</si>
  <si>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</si>
  <si>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</si>
  <si>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</si>
  <si>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</si>
  <si>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</si>
  <si>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</si>
  <si>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</si>
  <si>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</si>
  <si>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</si>
  <si>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</si>
  <si>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</si>
  <si>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</si>
  <si>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</si>
  <si>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</si>
  <si>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</si>
  <si>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</si>
  <si>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</si>
  <si>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</si>
  <si>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</si>
  <si>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</si>
  <si>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</si>
  <si>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</si>
  <si>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</si>
  <si>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</si>
  <si>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</si>
  <si>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</si>
  <si>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</si>
  <si>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</si>
  <si>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</si>
  <si>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</si>
  <si>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</si>
  <si>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</si>
  <si>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</si>
  <si>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</si>
  <si>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</si>
  <si>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</si>
  <si>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</si>
  <si>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</si>
  <si>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</si>
  <si>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</si>
  <si>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</si>
  <si>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</si>
  <si>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</si>
  <si>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</si>
  <si>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</si>
  <si>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</si>
  <si>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</si>
  <si>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</si>
  <si>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</si>
  <si>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</si>
  <si>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</si>
  <si>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</si>
  <si>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</si>
  <si>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</si>
  <si>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</si>
  <si>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</si>
  <si>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</si>
  <si>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</si>
  <si>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</si>
  <si>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</si>
  <si>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</si>
  <si>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</si>
  <si>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</si>
  <si>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</si>
  <si>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</si>
  <si>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</si>
  <si>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</si>
  <si>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</si>
  <si>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</si>
  <si>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</si>
  <si>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</si>
  <si>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</si>
  <si>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</si>
  <si>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</si>
  <si>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</si>
  <si>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</si>
  <si>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</si>
  <si>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</si>
  <si>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</si>
  <si>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</si>
  <si>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</si>
  <si>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</si>
  <si>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</si>
  <si>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</si>
  <si>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</si>
  <si>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</si>
  <si>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</si>
  <si>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</si>
  <si>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</si>
  <si>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</si>
  <si>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</si>
  <si>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</si>
  <si>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</si>
  <si>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</si>
  <si>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</si>
  <si>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</si>
  <si>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</si>
  <si>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</si>
  <si>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</si>
  <si>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</si>
  <si>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</si>
  <si>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</si>
  <si>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</si>
  <si>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</si>
  <si>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</si>
  <si>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</si>
  <si>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</si>
  <si>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</si>
  <si>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</si>
  <si>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</si>
  <si>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</si>
  <si>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</si>
  <si>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</si>
  <si>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</si>
  <si>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</si>
  <si>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</si>
  <si>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</si>
  <si>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</si>
  <si>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</si>
  <si>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</si>
  <si>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</si>
  <si>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</si>
  <si>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</si>
  <si>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</si>
  <si>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</si>
  <si>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</si>
  <si>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</si>
  <si>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</si>
  <si>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</si>
  <si>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</si>
  <si>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</si>
  <si>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</si>
  <si>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</si>
  <si>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</si>
  <si>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</si>
  <si>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</si>
  <si>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</si>
  <si>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</si>
  <si>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</si>
  <si>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</si>
  <si>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</si>
  <si>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</si>
  <si>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</si>
  <si>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</si>
  <si>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</si>
  <si>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</si>
  <si>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</si>
  <si>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</si>
  <si>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</si>
  <si>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</si>
  <si>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</si>
  <si>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</si>
  <si>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</si>
  <si>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</si>
  <si>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</si>
  <si>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</si>
  <si>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</si>
  <si>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</si>
  <si>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</si>
  <si>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</si>
  <si>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</si>
  <si>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</si>
  <si>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</si>
  <si>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</si>
  <si>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</si>
  <si>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</si>
  <si>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</si>
  <si>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</si>
  <si>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</si>
  <si>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</si>
  <si>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</si>
  <si>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</si>
  <si>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</si>
  <si>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</si>
  <si>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</si>
  <si>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</si>
  <si>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</si>
  <si>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</si>
  <si>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</si>
  <si>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</si>
  <si>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</si>
  <si>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</si>
  <si>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</si>
  <si>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</si>
  <si>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</si>
  <si>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</si>
  <si>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</si>
  <si>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</si>
  <si>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</si>
  <si>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</si>
  <si>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</si>
  <si>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</si>
  <si>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</si>
  <si>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</si>
  <si>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</si>
  <si>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</si>
  <si>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</si>
  <si>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</si>
  <si>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</si>
  <si>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</si>
  <si>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</si>
  <si>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</si>
  <si>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</si>
  <si>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</si>
  <si>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</si>
  <si>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</si>
  <si>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</si>
  <si>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</si>
  <si>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</si>
  <si>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</si>
  <si>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</si>
  <si>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</si>
  <si>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</si>
  <si>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</si>
  <si>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</si>
  <si>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</si>
  <si>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</si>
  <si>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</si>
  <si>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</si>
  <si>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</si>
  <si>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</si>
  <si>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</si>
  <si>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</si>
  <si>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</si>
  <si>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</si>
  <si>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</si>
  <si>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</si>
  <si>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</si>
  <si>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</si>
  <si>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</si>
  <si>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</si>
  <si>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</si>
  <si>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</si>
  <si>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</si>
  <si>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</si>
  <si>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</si>
  <si>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</si>
  <si>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</si>
  <si>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</si>
  <si>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</si>
  <si>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</si>
  <si>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</si>
  <si>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</si>
  <si>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</si>
  <si>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</si>
  <si>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</si>
  <si>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</si>
  <si>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</si>
  <si>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</si>
  <si>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</si>
  <si>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</si>
  <si>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</si>
  <si>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</si>
  <si>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</si>
  <si>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</si>
  <si>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</si>
  <si>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</si>
  <si>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</si>
  <si>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</si>
  <si>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</si>
  <si>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</si>
  <si>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</si>
  <si>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</si>
  <si>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</si>
  <si>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</si>
  <si>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</si>
  <si>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</si>
  <si>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</si>
  <si>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</si>
  <si>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</si>
  <si>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</si>
  <si>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</si>
  <si>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</si>
  <si>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</si>
  <si>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</si>
  <si>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</si>
  <si>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</si>
  <si>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</si>
  <si>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</si>
  <si>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</si>
  <si>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</si>
  <si>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</si>
  <si>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</si>
  <si>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</si>
  <si>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</si>
  <si>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</si>
  <si>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</si>
  <si>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</si>
  <si>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</si>
  <si>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</si>
  <si>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</si>
  <si>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</si>
  <si>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</si>
  <si>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</si>
  <si>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</si>
  <si>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</si>
  <si>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</si>
  <si>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</si>
  <si>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</si>
  <si>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</si>
  <si>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</si>
  <si>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</si>
  <si>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</si>
  <si>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</si>
  <si>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</si>
  <si>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</si>
  <si>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</si>
  <si>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</si>
  <si>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</si>
  <si>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</si>
  <si>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</si>
  <si>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</si>
  <si>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</si>
  <si>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</si>
  <si>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</si>
  <si>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</si>
  <si>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</si>
  <si>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</si>
  <si>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</si>
  <si>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</si>
  <si>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</si>
  <si>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</si>
  <si>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</si>
  <si>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</si>
  <si>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</si>
  <si>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</si>
  <si>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</si>
  <si>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</si>
  <si>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</si>
  <si>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</si>
  <si>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</si>
  <si>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</si>
  <si>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</si>
  <si>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</si>
  <si>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</si>
  <si>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</si>
  <si>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</si>
  <si>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</si>
  <si>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</si>
  <si>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</si>
  <si>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</si>
  <si>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</si>
  <si>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</si>
  <si>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</si>
  <si>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</si>
  <si>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</si>
  <si>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</si>
  <si>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</si>
  <si>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</si>
  <si>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</si>
  <si>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</si>
  <si>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</si>
  <si>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</si>
  <si>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</si>
  <si>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</si>
  <si>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</si>
  <si>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</si>
  <si>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</si>
  <si>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</si>
  <si>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</si>
  <si>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</si>
  <si>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</si>
  <si>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</si>
  <si>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</si>
  <si>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</si>
  <si>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</si>
  <si>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</si>
  <si>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</si>
  <si>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</si>
  <si>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</si>
  <si>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</si>
  <si>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</si>
  <si>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</si>
  <si>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</si>
  <si>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</si>
  <si>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</si>
  <si>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</si>
  <si>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</si>
  <si>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</si>
  <si>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</si>
  <si>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</si>
  <si>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</si>
  <si>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</si>
  <si>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</si>
  <si>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</si>
  <si>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</si>
  <si>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</si>
  <si>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</si>
  <si>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</si>
  <si>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</si>
  <si>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</si>
  <si>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</si>
  <si>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</si>
  <si>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</si>
  <si>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</si>
  <si>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</si>
  <si>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</si>
  <si>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</si>
  <si>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</si>
  <si>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</si>
  <si>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</si>
  <si>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</si>
  <si>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</si>
  <si>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</si>
  <si>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</si>
  <si>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</si>
  <si>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</si>
  <si>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</si>
  <si>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</si>
  <si>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</si>
  <si>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</si>
  <si>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</si>
  <si>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</si>
  <si>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</si>
  <si>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</si>
  <si>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</si>
  <si>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</si>
  <si>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</si>
  <si>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</si>
  <si>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</si>
  <si>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</si>
  <si>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</si>
  <si>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</si>
  <si>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</si>
  <si>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</si>
  <si>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</si>
  <si>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</si>
  <si>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</si>
  <si>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</si>
  <si>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</si>
  <si>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</si>
  <si>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</si>
  <si>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</si>
  <si>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</si>
  <si>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</si>
  <si>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</si>
  <si>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</si>
  <si>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</si>
  <si>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</si>
  <si>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</si>
  <si>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</si>
  <si>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</si>
  <si>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</si>
  <si>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</si>
  <si>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</si>
  <si>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</si>
  <si>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</si>
  <si>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</si>
  <si>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</si>
  <si>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</si>
  <si>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</si>
  <si>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</si>
  <si>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</si>
  <si>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</si>
  <si>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</si>
  <si>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</si>
  <si>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</si>
  <si>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</si>
  <si>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</si>
  <si>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</si>
  <si>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</si>
  <si>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</si>
  <si>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</si>
  <si>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</si>
  <si>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</si>
  <si>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</si>
  <si>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</si>
  <si>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</si>
  <si>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</si>
  <si>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</si>
  <si>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</si>
  <si>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</si>
  <si>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</si>
  <si>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</si>
  <si>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</si>
  <si>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</si>
  <si>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</si>
  <si>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</si>
  <si>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</si>
  <si>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</si>
  <si>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</si>
  <si>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</si>
  <si>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</si>
  <si>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</si>
  <si>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</si>
  <si>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</si>
  <si>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</si>
  <si>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</si>
  <si>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</si>
  <si>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</si>
  <si>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</si>
  <si>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</si>
  <si>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</si>
  <si>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</si>
  <si>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</si>
  <si>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</si>
  <si>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</si>
  <si>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</si>
  <si>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</si>
  <si>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</si>
  <si>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</si>
  <si>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</si>
  <si>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</si>
  <si>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</si>
  <si>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</si>
  <si>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</si>
  <si>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</si>
  <si>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</si>
  <si>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</si>
  <si>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</si>
  <si>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</si>
  <si>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</si>
  <si>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</si>
  <si>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</si>
  <si>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</si>
  <si>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</si>
  <si>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</si>
  <si>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</si>
  <si>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</si>
  <si>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</si>
  <si>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</si>
  <si>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</si>
  <si>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</si>
  <si>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</si>
  <si>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</si>
  <si>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</si>
  <si>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</si>
  <si>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</si>
  <si>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</si>
  <si>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</si>
  <si>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</si>
  <si>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</si>
  <si>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</si>
  <si>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</si>
  <si>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</si>
  <si>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</si>
  <si>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</si>
  <si>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</si>
  <si>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</si>
  <si>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</si>
  <si>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</si>
  <si>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</si>
  <si>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</si>
  <si>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</si>
  <si>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</si>
  <si>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</si>
  <si>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</si>
  <si>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</si>
  <si>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</si>
  <si>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</si>
  <si>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</si>
  <si>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</si>
  <si>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</si>
  <si>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</si>
  <si>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</si>
  <si>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</si>
  <si>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</si>
  <si>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</si>
  <si>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</si>
  <si>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</si>
  <si>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</si>
  <si>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</si>
  <si>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</si>
  <si>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</si>
  <si>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</si>
  <si>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</si>
  <si>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</si>
  <si>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</si>
  <si>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</si>
  <si>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</si>
  <si>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</si>
  <si>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</si>
  <si>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</si>
  <si>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</si>
  <si>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</si>
  <si>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</si>
  <si>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</si>
  <si>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</si>
  <si>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</si>
  <si>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</si>
  <si>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</si>
  <si>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</si>
  <si>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</si>
  <si>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</si>
  <si>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</si>
  <si>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</si>
  <si>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</si>
  <si>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</si>
  <si>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</si>
  <si>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</si>
  <si>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</si>
  <si>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</si>
  <si>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</si>
  <si>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</si>
  <si>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</si>
  <si>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</si>
  <si>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</si>
  <si>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</si>
  <si>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</si>
  <si>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</si>
  <si>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</si>
  <si>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</si>
  <si>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</si>
  <si>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</si>
  <si>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</si>
  <si>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</si>
  <si>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</si>
  <si>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</si>
  <si>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</si>
  <si>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</si>
  <si>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</si>
  <si>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</si>
  <si>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</si>
  <si>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</si>
  <si>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</si>
  <si>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</si>
  <si>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</si>
  <si>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</si>
  <si>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</si>
  <si>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</si>
  <si>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</si>
  <si>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</si>
  <si>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</si>
  <si>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</si>
  <si>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</si>
  <si>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</si>
  <si>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</si>
  <si>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</si>
  <si>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</si>
  <si>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</si>
  <si>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</si>
  <si>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</si>
  <si>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</si>
  <si>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</si>
  <si>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</si>
  <si>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</si>
  <si>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</si>
  <si>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</si>
  <si>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</si>
  <si>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</si>
  <si>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</si>
  <si>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</si>
  <si>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</si>
  <si>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</si>
  <si>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</si>
  <si>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</si>
  <si>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</si>
  <si>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</si>
  <si>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</si>
  <si>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</si>
  <si>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</si>
  <si>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</si>
  <si>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</si>
  <si>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</si>
  <si>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</si>
  <si>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</si>
  <si>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</si>
  <si>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</si>
  <si>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</si>
  <si>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</si>
  <si>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</si>
  <si>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</si>
  <si>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</si>
  <si>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</si>
  <si>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</si>
  <si>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</si>
  <si>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</si>
  <si>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</si>
  <si>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</si>
  <si>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</si>
  <si>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</si>
  <si>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</si>
  <si>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</si>
  <si>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</si>
  <si>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</si>
  <si>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</si>
  <si>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</si>
  <si>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</si>
  <si>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</si>
  <si>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</si>
  <si>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</si>
  <si>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</si>
  <si>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</si>
  <si>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</si>
  <si>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</si>
  <si>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</si>
  <si>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</si>
  <si>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</si>
  <si>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</si>
  <si>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</si>
  <si>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</si>
  <si>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</si>
  <si>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</si>
  <si>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</si>
  <si>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</si>
  <si>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</si>
  <si>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</si>
  <si>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</si>
  <si>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</si>
  <si>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</si>
  <si>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</si>
  <si>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</si>
  <si>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</si>
  <si>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</si>
  <si>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</si>
  <si>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</si>
  <si>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</si>
  <si>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</si>
  <si>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</si>
  <si>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</si>
  <si>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</si>
  <si>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</si>
  <si>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</si>
  <si>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</si>
  <si>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</si>
  <si>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</si>
  <si>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</si>
  <si>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</si>
  <si>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</si>
  <si>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</si>
  <si>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</si>
  <si>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</si>
  <si>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</si>
  <si>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</si>
  <si>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</si>
  <si>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</si>
  <si>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</si>
  <si>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</si>
  <si>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</si>
  <si>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</si>
  <si>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</si>
  <si>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</si>
  <si>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</si>
  <si>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</si>
  <si>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</si>
  <si>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</si>
  <si>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</si>
  <si>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</si>
  <si>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</si>
  <si>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</si>
  <si>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</si>
  <si>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</si>
  <si>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</si>
  <si>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</si>
  <si>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</si>
  <si>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</si>
  <si>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</si>
  <si>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</si>
  <si>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</si>
  <si>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</si>
  <si>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</si>
  <si>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</si>
  <si>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</si>
  <si>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</si>
  <si>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</si>
  <si>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</si>
  <si>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</si>
  <si>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</si>
  <si>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</si>
  <si>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</si>
  <si>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</si>
  <si>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</si>
  <si>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</si>
  <si>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</si>
  <si>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</si>
  <si>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</si>
  <si>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</si>
  <si>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</si>
  <si>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</si>
  <si>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</si>
  <si>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</si>
  <si>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</si>
  <si>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</si>
  <si>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</si>
  <si>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</si>
  <si>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</si>
  <si>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</si>
  <si>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</si>
  <si>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</si>
  <si>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</si>
  <si>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</si>
  <si>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</si>
  <si>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</si>
  <si>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</si>
  <si>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</si>
  <si>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</si>
  <si>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</si>
  <si>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</si>
  <si>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</si>
  <si>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</si>
  <si>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</si>
  <si>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</si>
  <si>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</si>
  <si>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</si>
  <si>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</si>
  <si>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</si>
  <si>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</si>
  <si>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</si>
  <si>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</si>
  <si>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</si>
  <si>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</si>
  <si>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</si>
  <si>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</si>
  <si>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</si>
  <si>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</si>
  <si>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</si>
  <si>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</si>
  <si>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</si>
  <si>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</si>
  <si>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</si>
  <si>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</si>
  <si>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</si>
  <si>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</si>
  <si>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</si>
  <si>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</si>
  <si>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</si>
  <si>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</si>
  <si>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</si>
  <si>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</si>
  <si>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</si>
  <si>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</si>
  <si>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</si>
  <si>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</si>
  <si>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</si>
  <si>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</si>
  <si>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</si>
  <si>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</si>
  <si>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</si>
  <si>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</si>
  <si>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</si>
  <si>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</si>
  <si>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</si>
  <si>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</si>
  <si>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</si>
  <si>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</si>
  <si>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</si>
  <si>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</si>
  <si>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</si>
  <si>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</si>
  <si>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</si>
  <si>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</si>
  <si>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</si>
  <si>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</si>
  <si>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</si>
  <si>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</si>
  <si>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</si>
  <si>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</si>
  <si>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</si>
  <si>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</si>
  <si>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</si>
  <si>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</si>
  <si>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</si>
  <si>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</si>
  <si>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</si>
  <si>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</si>
  <si>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</si>
  <si>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</si>
  <si>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</si>
  <si>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</si>
  <si>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</si>
  <si>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</si>
  <si>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</si>
  <si>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</si>
  <si>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</si>
  <si>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</si>
  <si>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</si>
  <si>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</si>
  <si>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</si>
  <si>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</si>
  <si>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</si>
  <si>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</si>
  <si>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</si>
  <si>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</si>
  <si>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</si>
  <si>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</si>
  <si>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</si>
  <si>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</si>
  <si>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</si>
  <si>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</si>
  <si>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</si>
  <si>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</si>
  <si>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</si>
  <si>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</si>
  <si>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</si>
  <si>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</si>
  <si>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</si>
  <si>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</si>
  <si>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</si>
  <si>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</si>
  <si>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</si>
  <si>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</si>
  <si>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</si>
  <si>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</si>
  <si>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</si>
  <si>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</si>
  <si>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</si>
  <si>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</si>
  <si>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</si>
  <si>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</si>
  <si>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</si>
  <si>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</si>
  <si>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</si>
  <si>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</si>
  <si>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</si>
  <si>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</si>
  <si>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</si>
  <si>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</si>
  <si>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</si>
  <si>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</si>
  <si>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</si>
  <si>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</si>
  <si>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</si>
  <si>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</si>
  <si>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</si>
  <si>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</si>
  <si>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</si>
  <si>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</si>
  <si>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</si>
  <si>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</si>
  <si>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</si>
  <si>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</si>
  <si>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</si>
  <si>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</si>
  <si>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</si>
  <si>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</si>
  <si>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</si>
  <si>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</si>
  <si>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</si>
  <si>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</si>
  <si>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</si>
  <si>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</si>
  <si>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</si>
  <si>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</si>
  <si>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</si>
  <si>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</si>
  <si>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</si>
  <si>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</si>
  <si>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</si>
  <si>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</si>
  <si>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</si>
  <si>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</si>
  <si>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</si>
  <si>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</si>
  <si>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</si>
  <si>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</si>
  <si>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</si>
  <si>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</si>
  <si>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</si>
  <si>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</si>
  <si>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</si>
  <si>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</si>
  <si>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</si>
  <si>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</si>
  <si>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</si>
  <si>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</si>
  <si>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</si>
  <si>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</si>
  <si>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</si>
  <si>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</si>
  <si>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</si>
  <si>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</si>
  <si>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</si>
  <si>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</si>
  <si>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</si>
  <si>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</si>
  <si>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</si>
  <si>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</si>
  <si>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</si>
  <si>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</si>
  <si>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</si>
  <si>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</si>
  <si>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</si>
  <si>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</si>
  <si>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</si>
  <si>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</si>
  <si>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</si>
  <si>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</si>
  <si>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</si>
  <si>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</si>
  <si>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</si>
  <si>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</si>
  <si>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</si>
  <si>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</si>
  <si>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</si>
  <si>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</si>
  <si>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</si>
  <si>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</si>
  <si>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</si>
  <si>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</si>
  <si>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</si>
  <si>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</si>
  <si>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</si>
  <si>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</si>
  <si>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</si>
  <si>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</si>
  <si>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</si>
  <si>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</si>
  <si>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</si>
  <si>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</si>
  <si>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</si>
  <si>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</si>
  <si>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</si>
  <si>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</si>
  <si>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</si>
  <si>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</si>
  <si>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</si>
  <si>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</si>
  <si>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</si>
  <si>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</si>
  <si>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</si>
  <si>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</si>
  <si>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</si>
  <si>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</si>
  <si>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</si>
  <si>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</si>
  <si>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</si>
  <si>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</si>
  <si>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</si>
  <si>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</si>
  <si>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</si>
  <si>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</si>
  <si>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</si>
  <si>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</si>
  <si>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</si>
  <si>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</si>
  <si>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</si>
  <si>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</si>
  <si>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</si>
  <si>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</si>
  <si>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</si>
  <si>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</si>
  <si>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</si>
  <si>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</si>
  <si>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</si>
  <si>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</si>
  <si>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</si>
  <si>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</si>
  <si>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</si>
  <si>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</si>
  <si>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</si>
  <si>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</si>
  <si>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</si>
  <si>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</si>
  <si>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</si>
  <si>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</si>
  <si>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</si>
  <si>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</si>
  <si>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</si>
  <si>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</si>
  <si>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</si>
  <si>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</si>
  <si>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</si>
  <si>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</si>
  <si>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</si>
  <si>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</si>
  <si>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</si>
  <si>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</si>
  <si>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</si>
  <si>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</si>
  <si>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</si>
  <si>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</si>
  <si>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</si>
  <si>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</si>
  <si>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</si>
  <si>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</si>
  <si>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</si>
  <si>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</si>
  <si>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</si>
  <si>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</si>
  <si>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</si>
  <si>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</si>
  <si>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</si>
  <si>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</si>
  <si>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</si>
  <si>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</si>
  <si>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</si>
  <si>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</si>
  <si>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</si>
  <si>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</si>
  <si>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</si>
  <si>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</si>
  <si>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</si>
  <si>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</si>
  <si>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</si>
  <si>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</si>
  <si>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</si>
  <si>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</si>
  <si>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</si>
  <si>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</si>
  <si>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</si>
  <si>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</si>
  <si>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</si>
  <si>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</si>
  <si>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</si>
  <si>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</si>
  <si>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</si>
  <si>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</si>
  <si>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</si>
  <si>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</si>
  <si>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</si>
  <si>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</si>
  <si>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</si>
  <si>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</si>
  <si>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</si>
  <si>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</si>
  <si>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</si>
  <si>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</si>
  <si>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</si>
  <si>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</si>
  <si>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</si>
  <si>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</si>
  <si>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</si>
  <si>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</si>
  <si>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</si>
  <si>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</si>
  <si>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</si>
  <si>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</si>
  <si>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</si>
  <si>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</si>
  <si>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</si>
  <si>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</si>
  <si>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</si>
  <si>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</si>
  <si>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</si>
  <si>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</si>
  <si>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</si>
  <si>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</si>
  <si>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</si>
  <si>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</si>
  <si>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</si>
  <si>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</si>
  <si>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</si>
  <si>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</si>
  <si>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</si>
  <si>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</si>
  <si>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</si>
  <si>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</si>
  <si>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</si>
  <si>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</si>
  <si>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</si>
  <si>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</si>
  <si>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</si>
  <si>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</si>
  <si>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</si>
  <si>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</si>
  <si>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</si>
  <si>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</si>
  <si>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</si>
  <si>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</si>
  <si>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</si>
  <si>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</si>
  <si>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</si>
  <si>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</si>
  <si>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</si>
  <si>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</si>
  <si>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</si>
  <si>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</si>
  <si>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</si>
  <si>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</si>
  <si>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</si>
  <si>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</si>
  <si>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</si>
  <si>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</si>
  <si>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</si>
  <si>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</si>
  <si>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</si>
  <si>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</si>
  <si>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</si>
  <si>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</si>
  <si>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</si>
  <si>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</si>
  <si>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</si>
  <si>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</si>
  <si>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</si>
  <si>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</si>
  <si>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</si>
  <si>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</si>
  <si>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</si>
  <si>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</si>
  <si>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</si>
  <si>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</si>
  <si>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</si>
  <si>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</si>
  <si>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</si>
  <si>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</si>
  <si>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</si>
  <si>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</si>
  <si>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</si>
  <si>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</si>
  <si>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</si>
  <si>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</si>
  <si>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</si>
  <si>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</si>
  <si>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</si>
  <si>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</si>
  <si>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</si>
  <si>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</si>
  <si>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</si>
  <si>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</si>
  <si>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</si>
  <si>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</si>
  <si>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</si>
  <si>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</si>
  <si>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</si>
  <si>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</si>
  <si>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</si>
  <si>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</si>
  <si>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</si>
  <si>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</si>
  <si>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</si>
  <si>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</si>
  <si>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</si>
  <si>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</si>
  <si>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</si>
  <si>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</si>
  <si>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</si>
  <si>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</si>
  <si>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</si>
  <si>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</si>
  <si>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</si>
  <si>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</si>
  <si>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</si>
  <si>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</si>
  <si>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</si>
  <si>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</si>
  <si>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</si>
  <si>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</si>
  <si>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</si>
  <si>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</si>
  <si>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</si>
  <si>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</si>
  <si>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</si>
  <si>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</si>
  <si>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</si>
  <si>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</si>
  <si>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</si>
  <si>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</si>
  <si>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</si>
  <si>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</si>
  <si>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</si>
  <si>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</si>
  <si>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</si>
  <si>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</si>
  <si>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</si>
  <si>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</si>
  <si>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</si>
  <si>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</si>
  <si>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</si>
  <si>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</si>
  <si>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</si>
  <si>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</si>
  <si>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</si>
  <si>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</si>
  <si>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</si>
  <si>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</si>
  <si>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</si>
  <si>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</si>
  <si>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</si>
  <si>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</si>
  <si>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</si>
  <si>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</si>
  <si>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</si>
  <si>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</si>
  <si>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</si>
  <si>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</si>
  <si>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</si>
  <si>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</si>
  <si>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</si>
  <si>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</si>
  <si>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</si>
  <si>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</si>
  <si>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</si>
  <si>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</si>
  <si>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</si>
  <si>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</si>
  <si>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</si>
  <si>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</si>
  <si>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</si>
  <si>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</si>
  <si>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</si>
  <si>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</si>
  <si>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</si>
  <si>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</si>
  <si>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</si>
  <si>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</si>
  <si>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</si>
  <si>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</si>
  <si>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</si>
  <si>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</si>
  <si>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</si>
  <si>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</si>
  <si>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</si>
  <si>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</si>
  <si>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</si>
  <si>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</si>
  <si>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</si>
  <si>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</si>
  <si>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</si>
  <si>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</si>
  <si>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</si>
  <si>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</si>
  <si>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</si>
  <si>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</si>
  <si>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</si>
  <si>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</si>
  <si>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</si>
  <si>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</si>
  <si>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</si>
  <si>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</si>
  <si>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</si>
  <si>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</si>
  <si>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</si>
  <si>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</si>
  <si>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</si>
  <si>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</si>
  <si>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</si>
  <si>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</si>
  <si>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</si>
  <si>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</si>
  <si>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</si>
  <si>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</si>
  <si>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</si>
  <si>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</si>
  <si>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</si>
  <si>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</si>
  <si>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</si>
  <si>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</si>
  <si>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</si>
  <si>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</si>
  <si>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</si>
  <si>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</si>
  <si>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</si>
  <si>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</si>
  <si>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</si>
  <si>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</si>
  <si>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</si>
  <si>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</si>
  <si>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</si>
  <si>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</si>
  <si>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</si>
  <si>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</si>
  <si>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</si>
  <si>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</si>
  <si>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</si>
  <si>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</si>
  <si>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</si>
  <si>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</si>
  <si>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</si>
  <si>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</si>
  <si>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</si>
  <si>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</si>
  <si>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</si>
  <si>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</si>
  <si>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</si>
  <si>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</si>
  <si>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</si>
  <si>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</si>
  <si>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</si>
  <si>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</si>
  <si>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</si>
  <si>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</si>
  <si>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</si>
  <si>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</si>
  <si>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</si>
  <si>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</si>
  <si>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</si>
  <si>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</si>
  <si>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</si>
  <si>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</si>
  <si>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</si>
  <si>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</si>
  <si>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</si>
  <si>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</si>
  <si>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</si>
  <si>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</si>
  <si>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</si>
  <si>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</si>
  <si>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</si>
  <si>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</si>
  <si>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</si>
  <si>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</si>
  <si>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</si>
  <si>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</si>
  <si>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</si>
  <si>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</si>
  <si>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</si>
  <si>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</si>
  <si>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</si>
  <si>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</si>
  <si>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</si>
  <si>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</si>
  <si>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</si>
  <si>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</si>
  <si>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</si>
  <si>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</si>
  <si>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</si>
  <si>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</si>
  <si>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</si>
  <si>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</si>
  <si>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</si>
  <si>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</si>
  <si>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</si>
  <si>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</si>
  <si>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</si>
  <si>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</si>
  <si>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</si>
  <si>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</si>
  <si>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</si>
  <si>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</si>
  <si>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</si>
  <si>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</si>
  <si>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</si>
  <si>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</si>
  <si>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</si>
  <si>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</si>
  <si>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</si>
  <si>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</si>
  <si>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</si>
  <si>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</si>
  <si>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</si>
  <si>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</si>
  <si>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</si>
  <si>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</si>
  <si>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</si>
  <si>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</si>
  <si>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</si>
  <si>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</si>
  <si>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</si>
  <si>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</si>
  <si>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</si>
  <si>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</si>
  <si>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</si>
  <si>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</si>
  <si>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</si>
  <si>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</si>
  <si>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</si>
  <si>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</si>
  <si>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</si>
  <si>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</si>
  <si>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</si>
  <si>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</si>
  <si>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</si>
  <si>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</si>
  <si>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</si>
  <si>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</si>
  <si>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</si>
  <si>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</si>
  <si>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</si>
  <si>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</si>
  <si>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</si>
  <si>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</si>
  <si>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</si>
  <si>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</si>
  <si>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</si>
  <si>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</si>
  <si>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</si>
  <si>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</si>
  <si>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</si>
  <si>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</si>
  <si>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</si>
  <si>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</si>
  <si>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</si>
  <si>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</si>
  <si>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</si>
  <si>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</si>
  <si>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</si>
  <si>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</si>
  <si>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</si>
  <si>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</si>
  <si>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</si>
  <si>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</si>
  <si>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</si>
  <si>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</si>
  <si>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</si>
  <si>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</si>
  <si>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</si>
  <si>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</si>
  <si>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</si>
  <si>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</si>
  <si>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</si>
  <si>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</si>
  <si>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</si>
  <si>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</si>
  <si>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</si>
  <si>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</si>
  <si>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</si>
  <si>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</si>
  <si>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</si>
  <si>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</si>
  <si>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</si>
  <si>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</si>
  <si>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</si>
  <si>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</si>
  <si>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</si>
  <si>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</si>
  <si>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</si>
  <si>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</si>
  <si>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</si>
  <si>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</si>
  <si>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</si>
  <si>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</si>
  <si>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</si>
  <si>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</si>
  <si>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</si>
  <si>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</si>
  <si>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</si>
  <si>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</si>
  <si>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</si>
  <si>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</si>
  <si>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</si>
  <si>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</si>
  <si>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</si>
  <si>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</si>
  <si>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</si>
  <si>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</si>
  <si>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</si>
  <si>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</si>
  <si>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</si>
  <si>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</si>
  <si>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</si>
  <si>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</si>
  <si>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</si>
  <si>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</si>
  <si>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</si>
  <si>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</si>
  <si>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</si>
  <si>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</si>
  <si>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</si>
  <si>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</si>
  <si>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</si>
  <si>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</si>
  <si>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</si>
  <si>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</si>
  <si>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</si>
  <si>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</si>
  <si>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</si>
  <si>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</si>
  <si>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</si>
  <si>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</si>
  <si>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</si>
  <si>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</si>
  <si>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</si>
  <si>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</si>
  <si>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</si>
  <si>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</si>
  <si>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</si>
  <si>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</si>
  <si>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</si>
  <si>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</si>
  <si>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</si>
  <si>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</si>
  <si>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</si>
  <si>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</si>
  <si>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</si>
  <si>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</si>
  <si>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</si>
  <si>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</si>
  <si>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</si>
  <si>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</si>
  <si>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</si>
  <si>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</si>
  <si>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</si>
  <si>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</si>
  <si>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</si>
  <si>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</si>
  <si>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</si>
  <si>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</si>
  <si>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</si>
  <si>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</si>
  <si>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</si>
  <si>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</si>
  <si>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</si>
  <si>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</si>
  <si>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</si>
  <si>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</si>
  <si>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</si>
  <si>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</si>
  <si>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</si>
  <si>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</si>
  <si>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</si>
  <si>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</si>
  <si>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</si>
  <si>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</si>
  <si>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</si>
  <si>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</si>
  <si>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</si>
  <si>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</si>
  <si>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</si>
  <si>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</si>
  <si>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</si>
  <si>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</si>
  <si>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</si>
  <si>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</si>
  <si>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</si>
  <si>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</si>
  <si>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</si>
  <si>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</si>
  <si>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</si>
  <si>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</si>
  <si>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</si>
  <si>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</si>
  <si>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</si>
  <si>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</si>
  <si>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</si>
  <si>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</si>
  <si>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</si>
  <si>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</si>
  <si>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</si>
  <si>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</si>
  <si>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</si>
  <si>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</si>
  <si>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</si>
  <si>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</si>
  <si>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</si>
  <si>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</si>
  <si>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</si>
  <si>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</si>
  <si>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</si>
  <si>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</si>
  <si>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</si>
  <si>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</si>
  <si>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</si>
  <si>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</si>
  <si>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</si>
  <si>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</si>
  <si>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</si>
  <si>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</si>
  <si>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</si>
  <si>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</si>
  <si>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</si>
  <si>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</si>
  <si>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</si>
  <si>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</si>
  <si>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</si>
  <si>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</si>
  <si>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</si>
  <si>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</si>
  <si>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</si>
  <si>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</si>
  <si>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</si>
  <si>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</si>
  <si>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</si>
  <si>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</si>
  <si>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</si>
  <si>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</si>
  <si>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</si>
  <si>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</si>
  <si>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</si>
  <si>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</si>
  <si>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</si>
  <si>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</si>
  <si>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</si>
  <si>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</si>
  <si>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</si>
  <si>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</si>
  <si>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</si>
  <si>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</si>
  <si>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</si>
  <si>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</si>
  <si>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</si>
  <si>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</si>
  <si>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</si>
  <si>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</si>
  <si>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</si>
  <si>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</si>
  <si>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</si>
  <si>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</si>
  <si>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</si>
  <si>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</si>
  <si>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</si>
  <si>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</si>
  <si>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</si>
  <si>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</si>
  <si>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</si>
  <si>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</si>
  <si>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</si>
  <si>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</si>
  <si>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</si>
  <si>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</si>
  <si>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</si>
  <si>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</si>
  <si>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</si>
  <si>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</si>
  <si>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</si>
  <si>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</si>
  <si>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</si>
  <si>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</si>
  <si>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</si>
  <si>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</si>
  <si>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</si>
  <si>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</si>
  <si>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</si>
  <si>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</si>
  <si>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</si>
  <si>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</si>
  <si>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</si>
  <si>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</si>
  <si>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</si>
  <si>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</si>
  <si>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</si>
  <si>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</si>
  <si>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</si>
  <si>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</si>
  <si>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</si>
  <si>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</si>
  <si>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</si>
  <si>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</si>
  <si>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</si>
  <si>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</si>
  <si>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</si>
  <si>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</si>
  <si>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</si>
  <si>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</si>
  <si>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</si>
  <si>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</si>
  <si>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</si>
  <si>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</si>
  <si>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</si>
  <si>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</si>
  <si>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</si>
  <si>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</si>
  <si>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</si>
  <si>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</si>
  <si>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</si>
  <si>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</si>
  <si>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</si>
  <si>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</si>
  <si>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</si>
  <si>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</si>
  <si>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</si>
  <si>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</si>
  <si>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</si>
  <si>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</si>
  <si>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</si>
  <si>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</si>
  <si>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</si>
  <si>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</si>
  <si>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</si>
  <si>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</si>
  <si>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</si>
  <si>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</si>
  <si>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</si>
  <si>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</si>
  <si>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</si>
  <si>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</si>
  <si>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</si>
  <si>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</si>
  <si>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</si>
  <si>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</si>
  <si>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</si>
  <si>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</si>
  <si>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</si>
  <si>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</si>
  <si>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</si>
  <si>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</si>
  <si>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</si>
  <si>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</si>
  <si>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</si>
  <si>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</si>
  <si>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</si>
  <si>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</si>
  <si>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</si>
  <si>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</si>
  <si>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</si>
  <si>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</si>
  <si>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</si>
  <si>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</si>
  <si>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</si>
  <si>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</si>
  <si>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</si>
  <si>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</si>
  <si>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</si>
  <si>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</si>
  <si>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</si>
  <si>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</si>
  <si>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</si>
  <si>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</si>
  <si>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</si>
  <si>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</si>
  <si>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</si>
  <si>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</si>
  <si>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</si>
  <si>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</si>
  <si>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</si>
  <si>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</si>
  <si>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</si>
  <si>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</si>
  <si>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</si>
  <si>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</si>
  <si>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</si>
  <si>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</si>
  <si>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</si>
  <si>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</si>
  <si>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</si>
  <si>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</si>
  <si>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</si>
  <si>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</si>
  <si>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</si>
  <si>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</si>
  <si>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</si>
  <si>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</si>
  <si>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</si>
  <si>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</si>
  <si>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</si>
  <si>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</si>
  <si>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</si>
  <si>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</si>
  <si>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</si>
  <si>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</si>
  <si>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</si>
  <si>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</si>
  <si>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</si>
  <si>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</si>
  <si>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</si>
  <si>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</si>
  <si>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</si>
  <si>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</si>
  <si>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</si>
  <si>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</si>
  <si>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</si>
  <si>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</si>
  <si>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</si>
  <si>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</si>
  <si>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</si>
  <si>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</si>
  <si>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</si>
  <si>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</si>
  <si>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</si>
  <si>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</si>
  <si>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</si>
  <si>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</si>
  <si>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</si>
  <si>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</si>
  <si>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</si>
  <si>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</si>
  <si>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</si>
  <si>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</si>
  <si>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</si>
  <si>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</si>
  <si>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</si>
  <si>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</si>
  <si>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</si>
  <si>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</si>
  <si>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</si>
  <si>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</si>
  <si>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</si>
  <si>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</si>
  <si>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</si>
  <si>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</si>
  <si>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</si>
  <si>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</si>
  <si>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</si>
  <si>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</si>
  <si>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</si>
  <si>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</si>
  <si>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</si>
  <si>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</si>
  <si>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</si>
  <si>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</si>
  <si>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</si>
  <si>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</si>
  <si>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</si>
  <si>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</si>
  <si>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</si>
  <si>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</si>
  <si>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</si>
  <si>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</si>
  <si>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</si>
  <si>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</si>
  <si>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</si>
  <si>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</si>
  <si>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</si>
  <si>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</si>
  <si>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</si>
  <si>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</si>
  <si>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</si>
  <si>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</si>
  <si>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</si>
  <si>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</si>
  <si>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</si>
  <si>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</si>
  <si>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</si>
  <si>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</si>
  <si>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</si>
  <si>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</si>
  <si>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</si>
  <si>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</si>
  <si>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</si>
  <si>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</si>
  <si>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</si>
  <si>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</si>
  <si>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</si>
  <si>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</si>
  <si>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</si>
  <si>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</si>
  <si>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</si>
  <si>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</si>
  <si>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</si>
  <si>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</si>
  <si>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</si>
  <si>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</si>
  <si>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</si>
  <si>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</si>
  <si>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</si>
  <si>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</si>
  <si>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</si>
  <si>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</si>
  <si>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</si>
  <si>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</si>
  <si>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</si>
  <si>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</si>
  <si>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</si>
  <si>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</si>
  <si>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</si>
  <si>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</si>
  <si>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</si>
  <si>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</si>
  <si>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</si>
  <si>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</si>
  <si>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</si>
  <si>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</si>
  <si>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</si>
  <si>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</si>
  <si>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</si>
  <si>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</si>
  <si>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</si>
  <si>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</si>
  <si>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</si>
  <si>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</si>
  <si>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</si>
  <si>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</si>
  <si>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</si>
  <si>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</si>
  <si>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</si>
  <si>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</si>
  <si>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</si>
  <si>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</si>
  <si>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</si>
  <si>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</si>
  <si>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</si>
  <si>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</si>
  <si>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</si>
  <si>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</si>
  <si>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</si>
  <si>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</si>
  <si>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</si>
  <si>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</si>
  <si>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</si>
  <si>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</si>
  <si>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</si>
  <si>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</si>
  <si>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</si>
  <si>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</si>
  <si>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</si>
  <si>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</si>
  <si>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</si>
  <si>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</si>
  <si>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</si>
  <si>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</si>
  <si>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</si>
  <si>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</si>
  <si>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</si>
  <si>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</si>
  <si>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</si>
  <si>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</si>
  <si>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</si>
  <si>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</si>
  <si>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</si>
  <si>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</si>
  <si>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</si>
  <si>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</si>
  <si>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</si>
  <si>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</si>
  <si>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</si>
  <si>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</si>
  <si>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</si>
  <si>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</si>
  <si>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</si>
  <si>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</si>
  <si>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</si>
  <si>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</si>
  <si>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</si>
  <si>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</si>
  <si>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</si>
  <si>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</si>
  <si>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</si>
  <si>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</si>
  <si>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</si>
  <si>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</si>
  <si>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</si>
  <si>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</si>
  <si>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</si>
  <si>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</si>
  <si>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</si>
  <si>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</si>
  <si>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</si>
  <si>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</si>
  <si>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</si>
  <si>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</si>
  <si>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</si>
  <si>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</si>
  <si>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</si>
  <si>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</si>
  <si>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</si>
  <si>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</si>
  <si>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</si>
  <si>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</si>
  <si>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</si>
  <si>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</si>
  <si>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</si>
  <si>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</si>
  <si>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</si>
  <si>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</si>
  <si>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</si>
  <si>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</si>
  <si>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</si>
  <si>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</si>
  <si>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</si>
  <si>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</si>
  <si>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</si>
  <si>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</si>
  <si>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</si>
  <si>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</si>
  <si>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</si>
  <si>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</si>
  <si>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</si>
  <si>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</si>
  <si>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</si>
  <si>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</si>
  <si>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</si>
  <si>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</si>
  <si>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</si>
  <si>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</si>
  <si>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</si>
  <si>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</si>
  <si>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</si>
  <si>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</si>
  <si>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</si>
  <si>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</si>
  <si>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</si>
  <si>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</si>
  <si>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</si>
  <si>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</si>
  <si>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</si>
  <si>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</si>
  <si>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</si>
  <si>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</si>
  <si>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</si>
  <si>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</si>
  <si>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</si>
  <si>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</si>
  <si>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</si>
  <si>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</si>
  <si>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</si>
  <si>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</si>
  <si>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</si>
  <si>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</si>
  <si>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</si>
  <si>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</si>
  <si>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</si>
  <si>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</si>
  <si>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</si>
  <si>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</si>
  <si>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</si>
  <si>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</si>
  <si>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</si>
  <si>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</si>
  <si>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</si>
  <si>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</si>
  <si>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</si>
  <si>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</si>
  <si>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</si>
  <si>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</si>
  <si>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</si>
  <si>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</si>
  <si>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</si>
  <si>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</si>
  <si>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</si>
  <si>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</si>
  <si>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</si>
  <si>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</si>
  <si>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</si>
  <si>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</si>
  <si>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</si>
  <si>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</si>
  <si>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</si>
  <si>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</si>
  <si>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</si>
  <si>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</si>
  <si>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</si>
  <si>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</si>
  <si>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</si>
  <si>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</si>
  <si>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</si>
  <si>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</si>
  <si>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</si>
  <si>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</si>
  <si>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</si>
  <si>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</si>
  <si>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</si>
  <si>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</si>
  <si>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</si>
  <si>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</si>
  <si>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</si>
  <si>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</si>
  <si>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</si>
  <si>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</si>
  <si>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</si>
  <si>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</si>
  <si>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</si>
  <si>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</si>
  <si>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</si>
  <si>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</si>
  <si>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</si>
  <si>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</si>
  <si>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</si>
  <si>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</si>
  <si>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</si>
  <si>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</si>
  <si>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</si>
  <si>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</si>
  <si>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</si>
  <si>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</si>
  <si>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</si>
  <si>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</si>
  <si>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</si>
  <si>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</si>
  <si>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</si>
  <si>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</si>
  <si>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</si>
  <si>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</si>
  <si>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</si>
  <si>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</si>
  <si>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</si>
  <si>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</si>
  <si>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</si>
  <si>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</si>
  <si>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</si>
  <si>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</si>
  <si>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</si>
  <si>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</si>
  <si>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</si>
  <si>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</si>
  <si>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</si>
  <si>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</si>
  <si>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</si>
  <si>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</si>
  <si>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</si>
  <si>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</si>
  <si>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</si>
  <si>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</si>
  <si>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</si>
  <si>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</si>
  <si>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</si>
  <si>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</si>
  <si>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</si>
  <si>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</si>
  <si>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</si>
  <si>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</si>
  <si>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</si>
  <si>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</si>
  <si>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</si>
  <si>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</si>
  <si>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</si>
  <si>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</si>
  <si>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</si>
  <si>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</si>
  <si>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</si>
  <si>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</si>
  <si>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</si>
  <si>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</si>
  <si>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</si>
  <si>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</si>
  <si>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</si>
  <si>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</si>
  <si>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</si>
  <si>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</si>
  <si>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</si>
  <si>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</si>
  <si>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</si>
  <si>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</si>
  <si>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</si>
  <si>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</si>
  <si>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</si>
  <si>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</si>
  <si>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</si>
  <si>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</si>
  <si>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</si>
  <si>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</si>
  <si>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</si>
  <si>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</si>
  <si>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</si>
  <si>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</si>
  <si>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</si>
  <si>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</si>
  <si>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</si>
  <si>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</si>
  <si>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</si>
  <si>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</si>
  <si>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</si>
  <si>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</si>
  <si>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</si>
  <si>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</si>
  <si>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</si>
  <si>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</si>
  <si>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</si>
  <si>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</si>
  <si>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</si>
  <si>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</si>
  <si>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</si>
  <si>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</si>
  <si>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</si>
  <si>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</si>
  <si>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</si>
  <si>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</si>
  <si>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</si>
  <si>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</si>
  <si>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</si>
  <si>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</si>
  <si>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</si>
  <si>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</si>
  <si>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</si>
  <si>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</si>
  <si>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</si>
  <si>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</si>
  <si>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</si>
  <si>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</si>
  <si>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</si>
  <si>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</si>
  <si>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</si>
  <si>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</si>
  <si>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</si>
  <si>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</si>
  <si>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</si>
  <si>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</si>
  <si>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</si>
  <si>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</si>
  <si>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</si>
  <si>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</si>
  <si>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</si>
  <si>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</si>
  <si>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</si>
  <si>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</si>
  <si>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</si>
  <si>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</si>
  <si>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</si>
  <si>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</si>
  <si>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</si>
  <si>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</si>
  <si>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</si>
  <si>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</si>
  <si>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</si>
  <si>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</si>
  <si>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</si>
  <si>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</si>
  <si>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</si>
  <si>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</si>
  <si>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</si>
  <si>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</si>
  <si>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</si>
  <si>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</si>
  <si>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</si>
  <si>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</si>
  <si>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</si>
  <si>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</si>
  <si>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</si>
  <si>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</si>
  <si>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</si>
  <si>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</si>
  <si>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</si>
  <si>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</si>
  <si>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</si>
  <si>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</si>
  <si>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</si>
  <si>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</si>
  <si>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</si>
  <si>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</si>
  <si>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</si>
  <si>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</si>
  <si>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</si>
  <si>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</si>
  <si>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</si>
  <si>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</si>
  <si>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</si>
  <si>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</si>
  <si>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</si>
  <si>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</si>
  <si>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</si>
  <si>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</si>
  <si>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</si>
  <si>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</si>
  <si>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</si>
  <si>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</si>
  <si>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</si>
  <si>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</si>
  <si>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</si>
  <si>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</si>
  <si>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</si>
  <si>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</si>
  <si>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</si>
  <si>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</si>
  <si>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</si>
  <si>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</si>
  <si>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</si>
  <si>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</si>
  <si>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</si>
  <si>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</si>
  <si>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</si>
  <si>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</si>
  <si>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</si>
  <si>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</si>
  <si>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</si>
  <si>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</si>
  <si>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</si>
  <si>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</si>
  <si>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</si>
  <si>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</si>
  <si>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</si>
  <si>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</si>
  <si>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</si>
  <si>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</si>
  <si>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</si>
  <si>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</si>
  <si>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</si>
  <si>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</si>
  <si>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</si>
  <si>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</si>
  <si>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</si>
  <si>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</si>
  <si>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</si>
  <si>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</si>
  <si>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</si>
  <si>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</si>
  <si>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</si>
  <si>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</si>
  <si>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</si>
  <si>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</si>
  <si>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</si>
  <si>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</si>
  <si>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</si>
  <si>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</si>
  <si>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</si>
  <si>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</si>
  <si>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</si>
  <si>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</si>
  <si>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</si>
  <si>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</si>
  <si>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</si>
  <si>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</si>
  <si>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</si>
  <si>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</si>
  <si>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</si>
  <si>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</si>
  <si>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</si>
  <si>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</si>
  <si>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</si>
  <si>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</si>
  <si>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</si>
  <si>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</si>
  <si>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</si>
  <si>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</si>
  <si>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</si>
  <si>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</si>
  <si>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</si>
  <si>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</si>
  <si>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</si>
  <si>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</si>
  <si>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</si>
  <si>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</si>
  <si>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</si>
  <si>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</si>
  <si>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</si>
  <si>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</si>
  <si>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</si>
  <si>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</si>
  <si>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</si>
  <si>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</si>
  <si>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</si>
  <si>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</si>
  <si>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</si>
  <si>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</si>
  <si>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</si>
  <si>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</si>
  <si>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</si>
  <si>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</si>
  <si>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</si>
  <si>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</si>
  <si>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</si>
  <si>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</si>
  <si>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</si>
  <si>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</si>
  <si>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</si>
  <si>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</si>
  <si>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</si>
  <si>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</si>
  <si>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</si>
  <si>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</si>
  <si>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</si>
  <si>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</si>
  <si>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</si>
  <si>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</si>
  <si>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</si>
  <si>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</si>
  <si>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</si>
  <si>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</si>
  <si>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</si>
  <si>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</si>
  <si>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</si>
  <si>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</si>
  <si>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</si>
  <si>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</si>
  <si>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</si>
  <si>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</si>
  <si>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</si>
  <si>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</si>
  <si>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</si>
  <si>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</si>
  <si>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</si>
  <si>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</si>
  <si>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</si>
  <si>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</si>
  <si>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</si>
  <si>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</si>
  <si>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</si>
  <si>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</si>
  <si>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</si>
  <si>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</si>
  <si>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</si>
  <si>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</si>
  <si>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</si>
  <si>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</si>
  <si>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</si>
  <si>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</si>
  <si>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</si>
  <si>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</si>
  <si>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</si>
  <si>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</si>
  <si>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</si>
  <si>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</si>
  <si>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</si>
  <si>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</si>
  <si>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</si>
  <si>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</si>
  <si>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</si>
  <si>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</si>
  <si>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</si>
  <si>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</si>
  <si>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</si>
  <si>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</si>
  <si>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</si>
  <si>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</si>
  <si>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</si>
  <si>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</si>
  <si>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</si>
  <si>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</si>
  <si>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</si>
  <si>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</si>
  <si>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</si>
  <si>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</si>
  <si>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</si>
  <si>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</si>
  <si>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</si>
  <si>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</si>
  <si>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</si>
  <si>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</si>
  <si>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</si>
  <si>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</si>
  <si>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</si>
  <si>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</si>
  <si>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</si>
  <si>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</si>
  <si>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</si>
  <si>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</si>
  <si>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</si>
  <si>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</si>
  <si>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</si>
  <si>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</si>
  <si>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</si>
  <si>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</si>
  <si>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</si>
  <si>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</si>
  <si>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</si>
  <si>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</si>
  <si>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</si>
  <si>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</si>
  <si>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</si>
  <si>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</si>
  <si>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</si>
  <si>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</si>
  <si>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</si>
  <si>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</si>
  <si>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</si>
  <si>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</si>
  <si>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</si>
  <si>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</si>
  <si>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</si>
  <si>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</si>
  <si>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</si>
  <si>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</si>
  <si>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</si>
  <si>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</si>
  <si>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</si>
  <si>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</si>
  <si>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</si>
  <si>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</si>
  <si>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</si>
  <si>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</si>
  <si>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</si>
  <si>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</si>
  <si>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</si>
  <si>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</si>
  <si>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</si>
  <si>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</si>
  <si>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</si>
  <si>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</si>
  <si>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</si>
  <si>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</si>
  <si>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</si>
  <si>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</si>
  <si>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</si>
  <si>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</si>
  <si>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</si>
  <si>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</si>
  <si>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</si>
  <si>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</si>
  <si>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</si>
  <si>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</si>
  <si>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</si>
  <si>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</si>
  <si>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</si>
  <si>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</si>
  <si>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</si>
  <si>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</si>
  <si>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</si>
  <si>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</si>
  <si>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</si>
  <si>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</si>
  <si>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</si>
  <si>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</si>
  <si>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</si>
  <si>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</si>
  <si>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</si>
  <si>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</si>
  <si>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</si>
  <si>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</si>
  <si>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</si>
  <si>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</si>
  <si>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</si>
  <si>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</si>
  <si>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</si>
  <si>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</si>
  <si>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</si>
  <si>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</si>
  <si>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</si>
  <si>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</si>
  <si>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</si>
  <si>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</si>
  <si>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</si>
  <si>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</si>
  <si>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</si>
  <si>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</si>
  <si>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</si>
  <si>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</si>
  <si>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</si>
  <si>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</si>
  <si>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</si>
  <si>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</si>
  <si>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</si>
  <si>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</si>
  <si>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</si>
  <si>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</si>
  <si>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</si>
  <si>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</si>
  <si>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</si>
  <si>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</si>
  <si>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</si>
  <si>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</si>
  <si>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</si>
  <si>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</si>
  <si>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</si>
  <si>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</si>
  <si>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</si>
  <si>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</si>
  <si>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</si>
  <si>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</si>
  <si>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</si>
  <si>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</si>
  <si>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</si>
  <si>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</si>
  <si>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</si>
  <si>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</si>
  <si>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</si>
  <si>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</si>
  <si>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</si>
  <si>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</si>
  <si>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</si>
  <si>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</si>
  <si>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</si>
  <si>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</si>
  <si>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</si>
  <si>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</si>
  <si>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</si>
  <si>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</si>
  <si>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</si>
  <si>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</si>
  <si>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</si>
  <si>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</si>
  <si>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</si>
  <si>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</si>
  <si>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</si>
  <si>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</si>
  <si>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</si>
  <si>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</si>
  <si>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</si>
  <si>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</si>
  <si>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</si>
  <si>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</si>
  <si>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</si>
  <si>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</si>
  <si>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</si>
  <si>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</si>
  <si>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</si>
  <si>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</si>
  <si>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</si>
  <si>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</si>
  <si>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</si>
  <si>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</si>
  <si>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</si>
  <si>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</si>
  <si>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</si>
  <si>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</si>
  <si>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</si>
  <si>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</si>
  <si>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</si>
  <si>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</si>
  <si>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</si>
  <si>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</si>
  <si>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</si>
  <si>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</si>
  <si>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</si>
  <si>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</si>
  <si>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</si>
  <si>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</si>
  <si>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</si>
  <si>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</si>
  <si>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</si>
  <si>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</si>
  <si>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</si>
  <si>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</si>
  <si>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</si>
  <si>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</si>
  <si>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</si>
  <si>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</si>
  <si>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</si>
  <si>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</si>
  <si>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</si>
  <si>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</si>
  <si>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</si>
  <si>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</si>
  <si>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</si>
  <si>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</si>
  <si>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</si>
  <si>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</si>
  <si>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</si>
  <si>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</si>
  <si>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</si>
  <si>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</si>
  <si>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</si>
  <si>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</si>
  <si>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</si>
  <si>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</si>
  <si>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</si>
  <si>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</si>
  <si>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</si>
  <si>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</si>
  <si>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</si>
  <si>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</si>
  <si>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</si>
  <si>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</si>
  <si>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</si>
  <si>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</si>
  <si>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</si>
  <si>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</si>
  <si>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</si>
  <si>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</si>
  <si>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</si>
  <si>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</si>
  <si>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</si>
  <si>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</si>
  <si>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</si>
  <si>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</si>
  <si>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</si>
  <si>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</si>
  <si>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</si>
  <si>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</si>
  <si>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</si>
  <si>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</si>
  <si>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</si>
  <si>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</si>
  <si>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</si>
  <si>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</si>
  <si>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</si>
  <si>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</si>
  <si>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</si>
  <si>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</si>
  <si>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</si>
  <si>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</si>
  <si>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</si>
  <si>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</si>
  <si>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</si>
  <si>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</si>
  <si>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</si>
  <si>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</si>
  <si>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</si>
  <si>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</si>
  <si>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</si>
  <si>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</si>
  <si>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</si>
  <si>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</si>
  <si>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</si>
  <si>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</si>
  <si>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</si>
  <si>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</si>
  <si>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</si>
  <si>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</si>
  <si>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</si>
  <si>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</si>
  <si>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</si>
  <si>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</si>
  <si>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</si>
  <si>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</si>
  <si>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</si>
  <si>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</si>
  <si>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</si>
  <si>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</si>
  <si>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</si>
  <si>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</si>
  <si>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</si>
  <si>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</si>
  <si>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</si>
  <si>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</si>
  <si>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</si>
  <si>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</si>
  <si>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</si>
  <si>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</si>
  <si>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</si>
  <si>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</si>
  <si>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</si>
  <si>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</si>
  <si>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</si>
  <si>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</si>
  <si>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</si>
  <si>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</si>
  <si>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</si>
  <si>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</si>
  <si>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</si>
  <si>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</si>
  <si>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</si>
  <si>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</si>
  <si>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</si>
  <si>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</si>
  <si>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</si>
  <si>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</si>
  <si>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</si>
  <si>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</si>
  <si>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</si>
  <si>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</si>
  <si>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</si>
  <si>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</si>
  <si>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</si>
  <si>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</si>
  <si>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</si>
  <si>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</si>
  <si>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</si>
  <si>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</si>
  <si>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</si>
  <si>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</si>
  <si>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</si>
  <si>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</si>
  <si>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</si>
  <si>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</si>
  <si>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</si>
  <si>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</si>
  <si>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</si>
  <si>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</si>
  <si>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</si>
  <si>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</si>
  <si>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</si>
  <si>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</si>
  <si>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</si>
  <si>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</si>
  <si>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</si>
  <si>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</si>
  <si>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</si>
  <si>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</si>
  <si>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</si>
  <si>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</si>
  <si>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</si>
  <si>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</si>
  <si>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</si>
  <si>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</si>
  <si>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</si>
  <si>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</si>
  <si>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</si>
  <si>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</si>
  <si>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</si>
  <si>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</si>
  <si>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</si>
  <si>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</si>
  <si>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</si>
  <si>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</si>
  <si>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</si>
  <si>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</si>
  <si>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</si>
  <si>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</si>
  <si>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</si>
  <si>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</si>
  <si>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</si>
  <si>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</si>
  <si>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</si>
  <si>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</si>
  <si>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</si>
  <si>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</si>
  <si>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</si>
  <si>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</si>
  <si>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</si>
  <si>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</si>
  <si>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</si>
  <si>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</si>
  <si>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</si>
  <si>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</si>
  <si>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</si>
  <si>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</si>
  <si>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</si>
  <si>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</si>
  <si>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</si>
  <si>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</si>
  <si>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</si>
  <si>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</si>
  <si>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</si>
  <si>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</si>
  <si>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</si>
  <si>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</si>
  <si>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</si>
  <si>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</si>
  <si>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</si>
  <si>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</si>
  <si>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</si>
  <si>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</si>
  <si>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</si>
  <si>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</si>
  <si>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</si>
  <si>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</si>
  <si>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</si>
  <si>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</si>
  <si>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</si>
  <si>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</si>
  <si>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</si>
  <si>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</si>
  <si>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</si>
  <si>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</si>
  <si>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</si>
  <si>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</si>
  <si>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</si>
  <si>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</si>
  <si>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</si>
  <si>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</si>
  <si>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</si>
  <si>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</si>
  <si>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</si>
  <si>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</si>
  <si>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</si>
  <si>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</si>
  <si>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</si>
  <si>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</si>
  <si>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</si>
  <si>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</si>
  <si>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</si>
  <si>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</si>
  <si>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</si>
  <si>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</si>
  <si>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</si>
  <si>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</si>
  <si>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</si>
  <si>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</si>
  <si>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</si>
  <si>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</si>
  <si>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</si>
  <si>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</si>
  <si>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</si>
  <si>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</si>
  <si>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</si>
  <si>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</si>
  <si>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</si>
  <si>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</si>
  <si>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</si>
  <si>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</si>
  <si>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</si>
  <si>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</si>
  <si>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</si>
  <si>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</si>
  <si>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</si>
  <si>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</si>
  <si>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</si>
  <si>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</si>
  <si>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</si>
  <si>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</si>
  <si>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</si>
  <si>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</si>
  <si>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</si>
  <si>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</si>
  <si>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</si>
  <si>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</si>
  <si>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</si>
  <si>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</si>
  <si>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</si>
  <si>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</si>
  <si>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</si>
  <si>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</si>
  <si>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</si>
  <si>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</si>
  <si>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</si>
  <si>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</si>
  <si>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</si>
  <si>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</si>
  <si>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</si>
  <si>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</si>
  <si>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</si>
  <si>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</si>
  <si>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</si>
  <si>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</si>
  <si>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</si>
  <si>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</si>
  <si>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</si>
  <si>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</si>
  <si>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</si>
  <si>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</si>
  <si>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</si>
  <si>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</si>
  <si>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</si>
  <si>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</si>
  <si>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</si>
  <si>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</si>
  <si>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</si>
  <si>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</si>
  <si>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</si>
  <si>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</si>
  <si>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</si>
  <si>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</si>
  <si>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</si>
  <si>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</si>
  <si>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</si>
  <si>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</si>
  <si>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</si>
  <si>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</si>
  <si>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</si>
  <si>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</si>
  <si>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</si>
  <si>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</si>
  <si>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</si>
  <si>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</si>
  <si>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</si>
  <si>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</si>
  <si>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</si>
  <si>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</si>
  <si>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</si>
  <si>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</si>
  <si>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</si>
  <si>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</si>
  <si>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</si>
  <si>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</si>
  <si>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</si>
  <si>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</si>
  <si>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</si>
  <si>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</si>
  <si>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</si>
  <si>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</si>
  <si>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</si>
  <si>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</si>
  <si>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</si>
  <si>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</si>
  <si>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</si>
  <si>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</si>
  <si>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</si>
  <si>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</si>
  <si>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</si>
  <si>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</si>
  <si>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</si>
  <si>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</si>
  <si>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</si>
  <si>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</si>
  <si>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</si>
  <si>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</si>
  <si>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</si>
  <si>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</si>
  <si>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</si>
  <si>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</si>
  <si>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</si>
  <si>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</si>
  <si>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</si>
  <si>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</si>
  <si>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</si>
  <si>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</si>
  <si>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</si>
  <si>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</si>
  <si>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</si>
  <si>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</si>
  <si>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</si>
  <si>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</si>
  <si>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</si>
  <si>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</si>
  <si>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</si>
  <si>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</si>
  <si>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</si>
  <si>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</si>
  <si>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</si>
  <si>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</si>
  <si>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</si>
  <si>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</si>
  <si>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</si>
  <si>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</si>
  <si>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</si>
  <si>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</si>
  <si>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</si>
  <si>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</si>
  <si>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</si>
  <si>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</si>
  <si>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</si>
  <si>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</si>
  <si>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</si>
  <si>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</si>
  <si>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</si>
  <si>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</si>
  <si>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</si>
  <si>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</si>
  <si>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</si>
  <si>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</si>
  <si>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</si>
  <si>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</si>
  <si>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</si>
  <si>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</si>
  <si>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</si>
  <si>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</si>
  <si>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</si>
  <si>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</si>
  <si>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</si>
  <si>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</si>
  <si>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</si>
  <si>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</si>
  <si>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</si>
  <si>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</si>
  <si>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</si>
  <si>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</si>
  <si>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</si>
  <si>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</si>
  <si>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</si>
  <si>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</si>
  <si>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</si>
  <si>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</si>
  <si>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</si>
  <si>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</si>
  <si>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</si>
  <si>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</si>
  <si>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</si>
  <si>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</si>
  <si>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</si>
  <si>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</si>
  <si>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</si>
  <si>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</si>
  <si>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</si>
  <si>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</si>
  <si>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</si>
  <si>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</si>
  <si>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</si>
  <si>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</si>
  <si>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</si>
  <si>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</si>
  <si>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</si>
  <si>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</si>
  <si>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</si>
  <si>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</si>
  <si>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</si>
  <si>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</si>
  <si>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</si>
  <si>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</si>
  <si>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</si>
  <si>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</si>
  <si>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</si>
  <si>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</si>
  <si>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</si>
  <si>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</si>
  <si>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</si>
  <si>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</si>
  <si>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</si>
  <si>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</si>
  <si>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</si>
  <si>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</si>
  <si>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</si>
  <si>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</si>
  <si>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</si>
  <si>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</si>
  <si>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</si>
  <si>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</si>
  <si>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</si>
  <si>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</si>
  <si>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</si>
  <si>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</si>
  <si>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</si>
  <si>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</si>
  <si>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</si>
  <si>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</si>
  <si>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</si>
  <si>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</si>
  <si>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</si>
  <si>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</si>
  <si>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</si>
  <si>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</si>
  <si>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</si>
  <si>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</si>
  <si>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</si>
  <si>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</si>
  <si>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</si>
  <si>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</si>
  <si>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</si>
  <si>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</si>
  <si>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</si>
  <si>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</si>
  <si>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</si>
  <si>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</si>
  <si>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</si>
  <si>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</si>
  <si>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</si>
  <si>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</si>
  <si>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</si>
  <si>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</si>
  <si>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</si>
  <si>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</si>
  <si>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</si>
  <si>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</si>
  <si>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</si>
  <si>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</si>
  <si>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</si>
  <si>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</si>
  <si>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</si>
  <si>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</si>
  <si>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</si>
  <si>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</si>
  <si>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</si>
  <si>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</si>
  <si>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</si>
  <si>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</si>
  <si>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</si>
  <si>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</si>
  <si>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</si>
  <si>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</si>
  <si>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</si>
  <si>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</si>
  <si>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</si>
  <si>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</si>
  <si>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</si>
  <si>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</si>
  <si>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</si>
  <si>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</si>
  <si>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</si>
  <si>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</si>
  <si>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</si>
  <si>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</si>
  <si>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</si>
  <si>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</si>
  <si>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</si>
  <si>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</si>
  <si>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</si>
  <si>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</si>
  <si>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</si>
  <si>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</si>
  <si>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</si>
  <si>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</si>
  <si>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</si>
  <si>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</si>
  <si>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</si>
  <si>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</si>
  <si>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</si>
  <si>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</si>
  <si>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</si>
  <si>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</si>
  <si>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</si>
  <si>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</si>
  <si>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</si>
  <si>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</si>
  <si>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</si>
  <si>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</si>
  <si>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</si>
  <si>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</si>
  <si>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</si>
  <si>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</si>
  <si>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</si>
  <si>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</si>
  <si>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</si>
  <si>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</si>
  <si>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</si>
  <si>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</si>
  <si>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</si>
  <si>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</si>
  <si>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</si>
  <si>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</si>
  <si>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</si>
  <si>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</si>
  <si>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</si>
  <si>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</si>
  <si>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</si>
  <si>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</si>
  <si>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</si>
  <si>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</si>
  <si>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</si>
  <si>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</si>
  <si>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</si>
  <si>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</si>
  <si>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</si>
  <si>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</si>
  <si>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</si>
  <si>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</si>
  <si>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</si>
  <si>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</si>
  <si>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</si>
  <si>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</si>
  <si>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</si>
  <si>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</si>
  <si>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</si>
  <si>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</si>
  <si>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</si>
  <si>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</si>
  <si>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</si>
  <si>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</si>
  <si>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</si>
  <si>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</si>
  <si>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</si>
  <si>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</si>
  <si>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</si>
  <si>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</si>
  <si>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</si>
  <si>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</si>
  <si>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</si>
  <si>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</si>
  <si>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</si>
  <si>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</si>
  <si>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</si>
  <si>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</si>
  <si>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</si>
  <si>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</si>
  <si>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</si>
  <si>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</si>
  <si>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</si>
  <si>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</si>
  <si>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</si>
  <si>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</si>
  <si>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</si>
  <si>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</si>
  <si>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</si>
  <si>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</si>
  <si>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</si>
  <si>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</si>
  <si>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</si>
  <si>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</si>
  <si>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</si>
  <si>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</si>
  <si>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</si>
  <si>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</si>
  <si>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</si>
  <si>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</si>
  <si>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</si>
  <si>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</si>
  <si>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</si>
  <si>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</si>
  <si>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</si>
  <si>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</si>
  <si>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</si>
  <si>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</si>
  <si>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</si>
  <si>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</si>
  <si>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</si>
  <si>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</si>
  <si>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</si>
  <si>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</si>
  <si>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</si>
  <si>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</si>
  <si>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</si>
  <si>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</si>
  <si>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</si>
  <si>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</si>
  <si>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</si>
  <si>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</si>
  <si>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</si>
  <si>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</si>
  <si>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</si>
  <si>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</si>
  <si>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</si>
  <si>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</si>
  <si>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</si>
  <si>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</si>
  <si>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</si>
  <si>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</si>
  <si>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</si>
  <si>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</si>
  <si>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</si>
  <si>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</si>
  <si>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</si>
  <si>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</si>
  <si>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</si>
  <si>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</si>
  <si>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</si>
  <si>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</si>
  <si>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</si>
  <si>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</si>
  <si>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</si>
  <si>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</si>
  <si>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</si>
  <si>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</si>
  <si>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</si>
  <si>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</si>
  <si>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</si>
  <si>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</si>
  <si>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</si>
  <si>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</si>
  <si>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</si>
  <si>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</si>
  <si>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</si>
  <si>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</si>
  <si>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</si>
  <si>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</si>
  <si>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</si>
  <si>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</si>
  <si>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</si>
  <si>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</si>
  <si>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</si>
  <si>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</si>
  <si>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</si>
  <si>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</si>
  <si>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</si>
  <si>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</si>
  <si>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</si>
  <si>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</si>
  <si>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</si>
  <si>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</si>
  <si>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</si>
  <si>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</si>
  <si>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</si>
  <si>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</si>
  <si>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</si>
  <si>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</si>
  <si>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</si>
  <si>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</si>
  <si>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</si>
  <si>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</si>
  <si>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</si>
  <si>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</si>
  <si>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</si>
  <si>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</si>
  <si>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</si>
  <si>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</si>
  <si>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</si>
  <si>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</si>
  <si>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</si>
  <si>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</si>
  <si>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</si>
  <si>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</si>
  <si>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</si>
  <si>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</si>
  <si>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</si>
  <si>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</si>
  <si>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</si>
  <si>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</si>
  <si>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</si>
  <si>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</si>
  <si>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</si>
  <si>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</si>
  <si>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</si>
  <si>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</si>
  <si>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</si>
  <si>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</si>
  <si>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</si>
  <si>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</si>
  <si>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</si>
  <si>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</si>
  <si>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</si>
  <si>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</si>
  <si>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</si>
  <si>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</si>
  <si>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</si>
  <si>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</si>
  <si>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</si>
  <si>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</si>
  <si>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</si>
  <si>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</si>
  <si>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</si>
  <si>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</si>
  <si>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</si>
  <si>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</si>
  <si>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</si>
  <si>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</si>
  <si>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</si>
  <si>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</si>
  <si>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</si>
  <si>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</si>
  <si>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</si>
  <si>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</si>
  <si>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</si>
  <si>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</si>
  <si>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</si>
  <si>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</si>
  <si>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</si>
  <si>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</si>
  <si>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</si>
  <si>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</si>
  <si>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</si>
  <si>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</si>
  <si>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</si>
  <si>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</si>
  <si>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</si>
  <si>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</si>
  <si>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</si>
  <si>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</si>
  <si>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</si>
  <si>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</si>
  <si>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</si>
  <si>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</si>
  <si>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</si>
  <si>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</si>
  <si>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</si>
  <si>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</si>
  <si>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</si>
  <si>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</si>
  <si>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</si>
  <si>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</si>
  <si>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</si>
  <si>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</si>
  <si>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</si>
  <si>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</si>
  <si>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</si>
  <si>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</si>
  <si>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</si>
  <si>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</si>
  <si>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</si>
  <si>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</si>
  <si>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</si>
  <si>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</si>
  <si>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</si>
  <si>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</si>
  <si>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</si>
  <si>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</si>
  <si>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</si>
  <si>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</si>
  <si>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</si>
  <si>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</si>
  <si>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</si>
  <si>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</si>
  <si>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</si>
  <si>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</si>
  <si>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</si>
  <si>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</si>
  <si>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</si>
  <si>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</si>
  <si>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</si>
  <si>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</si>
  <si>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</si>
  <si>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</si>
  <si>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</si>
  <si>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</si>
  <si>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</si>
  <si>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</si>
  <si>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</si>
  <si>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</si>
  <si>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</si>
  <si>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</si>
  <si>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</si>
  <si>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</si>
  <si>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</si>
  <si>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</si>
  <si>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</si>
  <si>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</si>
  <si>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</si>
  <si>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</si>
  <si>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</si>
  <si>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</si>
  <si>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</si>
  <si>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</si>
  <si>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</si>
  <si>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</si>
  <si>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</si>
  <si>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</si>
  <si>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</si>
  <si>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</si>
  <si>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</si>
  <si>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</si>
  <si>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</si>
  <si>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</si>
  <si>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</si>
  <si>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</si>
  <si>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</si>
  <si>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</si>
  <si>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</si>
  <si>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</si>
  <si>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</si>
  <si>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</si>
  <si>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</si>
  <si>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</si>
  <si>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</si>
  <si>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</si>
  <si>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</si>
  <si>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</si>
  <si>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</si>
  <si>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</si>
  <si>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</si>
  <si>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</si>
  <si>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</si>
  <si>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</si>
  <si>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</si>
  <si>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</si>
  <si>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</si>
  <si>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</si>
  <si>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</si>
  <si>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</si>
  <si>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</si>
  <si>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</si>
  <si>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</si>
  <si>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</si>
  <si>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</si>
  <si>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</si>
  <si>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</si>
  <si>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</si>
  <si>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</si>
  <si>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</si>
  <si>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</si>
  <si>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</si>
  <si>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</si>
  <si>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</si>
  <si>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</si>
  <si>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</si>
  <si>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</si>
  <si>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</si>
  <si>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</si>
  <si>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</si>
  <si>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</si>
  <si>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</si>
  <si>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</si>
  <si>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</si>
  <si>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</si>
  <si>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</si>
  <si>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</si>
  <si>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</si>
  <si>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</si>
  <si>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</si>
  <si>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</si>
  <si>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</si>
  <si>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</si>
  <si>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</si>
  <si>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</si>
  <si>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</si>
  <si>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</si>
  <si>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</si>
  <si>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</si>
  <si>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</si>
  <si>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</si>
  <si>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</si>
  <si>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</si>
  <si>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</si>
  <si>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</si>
  <si>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</si>
  <si>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</si>
  <si>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</si>
  <si>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</si>
  <si>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</si>
  <si>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</si>
  <si>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</si>
  <si>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</si>
  <si>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</si>
  <si>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</si>
  <si>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</si>
  <si>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</si>
  <si>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</si>
  <si>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</si>
  <si>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</si>
  <si>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</si>
  <si>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</si>
  <si>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</si>
  <si>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</si>
  <si>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</si>
  <si>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</si>
  <si>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</si>
  <si>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</si>
  <si>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</si>
  <si>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</si>
  <si>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</si>
  <si>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</si>
  <si>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</si>
  <si>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</si>
  <si>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</si>
  <si>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</si>
  <si>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</si>
  <si>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</si>
  <si>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</si>
  <si>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</si>
  <si>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</si>
  <si>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</si>
  <si>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</si>
  <si>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</si>
  <si>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</si>
  <si>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</si>
  <si>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</si>
  <si>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</si>
  <si>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</si>
  <si>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</si>
  <si>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</si>
  <si>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</si>
  <si>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</si>
  <si>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</si>
  <si>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</si>
  <si>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</si>
  <si>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</si>
  <si>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</si>
  <si>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</si>
  <si>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</si>
  <si>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</si>
  <si>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</si>
  <si>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</si>
  <si>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</si>
  <si>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</si>
  <si>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</si>
  <si>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</si>
  <si>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</si>
  <si>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</si>
  <si>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</si>
  <si>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</si>
  <si>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</si>
  <si>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</si>
  <si>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</si>
  <si>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</si>
  <si>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</si>
  <si>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</si>
  <si>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</si>
  <si>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</si>
  <si>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</si>
  <si>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</si>
  <si>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</si>
  <si>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</si>
  <si>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</si>
  <si>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</si>
  <si>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</si>
  <si>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</si>
  <si>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</si>
  <si>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</si>
  <si>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</si>
  <si>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</si>
  <si>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</si>
  <si>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</si>
  <si>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</si>
  <si>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</si>
  <si>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</si>
  <si>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</si>
  <si>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</si>
  <si>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</si>
  <si>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</si>
  <si>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</si>
  <si>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</si>
  <si>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</si>
  <si>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</si>
  <si>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</si>
  <si>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</si>
  <si>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</si>
  <si>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</si>
  <si>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</si>
  <si>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</si>
  <si>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</si>
  <si>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</si>
  <si>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</si>
  <si>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</si>
  <si>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</si>
  <si>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</si>
  <si>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</si>
  <si>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</si>
  <si>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</si>
  <si>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</si>
  <si>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</si>
  <si>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</si>
  <si>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</si>
  <si>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</si>
  <si>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</si>
  <si>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</si>
  <si>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</si>
  <si>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</si>
  <si>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</si>
  <si>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</si>
  <si>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</si>
  <si>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</si>
  <si>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</si>
  <si>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</si>
  <si>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</si>
  <si>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</si>
  <si>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</si>
  <si>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</si>
  <si>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</si>
  <si>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</si>
  <si>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</si>
  <si>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</si>
  <si>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</si>
  <si>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</si>
  <si>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</si>
  <si>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</si>
  <si>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</si>
  <si>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</si>
  <si>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</si>
  <si>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</si>
  <si>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</si>
  <si>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</si>
  <si>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</si>
  <si>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</si>
  <si>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</si>
  <si>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</si>
  <si>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</si>
  <si>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</si>
  <si>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</si>
  <si>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</si>
  <si>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</si>
  <si>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</si>
  <si>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</si>
  <si>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</si>
  <si>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</si>
  <si>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</si>
  <si>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</si>
  <si>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</si>
  <si>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</si>
  <si>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</si>
  <si>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</si>
  <si>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</si>
  <si>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</si>
  <si>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</si>
  <si>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</si>
  <si>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</si>
  <si>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</si>
  <si>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</si>
  <si>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</si>
  <si>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</si>
  <si>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</si>
  <si>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</si>
  <si>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</si>
  <si>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</si>
  <si>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</si>
  <si>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</si>
  <si>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</si>
  <si>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</si>
  <si>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</si>
  <si>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</si>
  <si>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</si>
  <si>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</si>
  <si>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</si>
  <si>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</si>
  <si>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</si>
  <si>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</si>
  <si>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</si>
  <si>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</si>
  <si>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</si>
  <si>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</si>
  <si>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</si>
  <si>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</si>
  <si>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</si>
  <si>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</si>
  <si>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</si>
  <si>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</si>
  <si>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</si>
  <si>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</si>
  <si>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</si>
  <si>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</si>
  <si>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</si>
  <si>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</si>
  <si>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</si>
  <si>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</si>
  <si>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</si>
  <si>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</si>
  <si>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</si>
  <si>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</si>
  <si>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</si>
  <si>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</si>
  <si>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</si>
  <si>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</si>
  <si>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</si>
  <si>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</si>
  <si>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</si>
  <si>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</si>
  <si>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</si>
  <si>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</si>
  <si>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</si>
  <si>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</si>
  <si>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</si>
  <si>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</si>
  <si>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</si>
  <si>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</si>
  <si>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</si>
  <si>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</si>
  <si>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</si>
  <si>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</si>
  <si>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</si>
  <si>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</si>
  <si>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</si>
  <si>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</si>
  <si>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</si>
  <si>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</si>
  <si>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</si>
  <si>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</si>
  <si>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</si>
  <si>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</si>
  <si>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</si>
  <si>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</si>
  <si>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</si>
  <si>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</si>
  <si>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</si>
  <si>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</si>
  <si>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</si>
  <si>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</si>
  <si>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</si>
  <si>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</si>
  <si>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</si>
  <si>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</si>
  <si>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</si>
  <si>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</si>
  <si>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</si>
  <si>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</si>
  <si>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</si>
  <si>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</si>
  <si>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</si>
  <si>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</si>
  <si>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</si>
  <si>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</si>
  <si>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</si>
  <si>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</si>
  <si>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</si>
  <si>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</si>
  <si>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</si>
  <si>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</si>
  <si>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</si>
  <si>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</si>
  <si>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</si>
  <si>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</si>
  <si>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</si>
  <si>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</si>
  <si>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</si>
  <si>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</si>
  <si>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</si>
  <si>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</si>
  <si>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</si>
  <si>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</si>
  <si>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</si>
  <si>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</si>
  <si>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</si>
  <si>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</si>
  <si>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</si>
  <si>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</si>
  <si>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</si>
  <si>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</si>
  <si>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</si>
  <si>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</si>
  <si>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</si>
  <si>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</si>
  <si>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</si>
  <si>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</si>
  <si>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</si>
  <si>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</si>
  <si>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</si>
  <si>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</si>
  <si>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</si>
  <si>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</si>
  <si>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</si>
  <si>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</si>
  <si>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</si>
  <si>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</si>
  <si>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</si>
  <si>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</si>
  <si>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</si>
  <si>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</si>
  <si>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</si>
  <si>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</si>
  <si>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</si>
  <si>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</si>
  <si>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</si>
  <si>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</si>
  <si>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</si>
  <si>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</si>
  <si>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</si>
  <si>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</si>
  <si>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</si>
  <si>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</si>
  <si>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</si>
  <si>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</si>
  <si>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</si>
  <si>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</si>
  <si>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</si>
  <si>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</si>
  <si>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</si>
  <si>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</si>
  <si>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</si>
  <si>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</si>
  <si>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</si>
  <si>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</si>
  <si>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</si>
  <si>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</si>
  <si>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</si>
  <si>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</si>
  <si>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</si>
  <si>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</si>
  <si>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</si>
  <si>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</si>
  <si>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</si>
  <si>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</si>
  <si>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</si>
  <si>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</si>
  <si>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</si>
  <si>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</si>
  <si>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</si>
  <si>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</si>
  <si>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</si>
  <si>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</si>
  <si>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</si>
  <si>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</si>
  <si>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</si>
  <si>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</si>
  <si>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</si>
  <si>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</si>
  <si>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</si>
  <si>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</si>
  <si>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</si>
  <si>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</si>
  <si>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</si>
  <si>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</si>
  <si>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</si>
  <si>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</si>
  <si>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</si>
  <si>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</si>
  <si>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</si>
  <si>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</si>
  <si>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</si>
  <si>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</si>
  <si>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</si>
  <si>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</si>
  <si>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</si>
  <si>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</si>
  <si>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</si>
  <si>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</si>
  <si>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</si>
  <si>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</si>
  <si>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</si>
  <si>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</si>
  <si>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</si>
  <si>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</si>
  <si>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</si>
  <si>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</si>
  <si>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</si>
  <si>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</si>
  <si>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</si>
  <si>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</si>
  <si>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</si>
  <si>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</si>
  <si>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</si>
  <si>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</si>
  <si>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</si>
  <si>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</si>
  <si>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</si>
  <si>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</si>
  <si>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</si>
  <si>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</si>
  <si>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</si>
  <si>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</si>
  <si>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</si>
  <si>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</si>
  <si>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</si>
  <si>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</si>
  <si>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</si>
  <si>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</si>
  <si>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</si>
  <si>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</si>
  <si>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</si>
  <si>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</si>
  <si>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</si>
  <si>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</si>
  <si>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</si>
  <si>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</si>
  <si>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</si>
  <si>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</si>
  <si>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</si>
  <si>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</si>
  <si>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</si>
  <si>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</si>
  <si>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</si>
  <si>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</si>
  <si>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</si>
  <si>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</si>
  <si>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</si>
  <si>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</si>
  <si>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</si>
  <si>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</si>
  <si>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</si>
  <si>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</si>
  <si>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</si>
  <si>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</si>
  <si>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</si>
  <si>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</si>
  <si>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</si>
  <si>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</si>
  <si>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</si>
  <si>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</si>
  <si>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</si>
  <si>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</si>
  <si>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</si>
  <si>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</si>
  <si>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</si>
  <si>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</si>
  <si>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</si>
  <si>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</si>
  <si>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</si>
  <si>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</si>
  <si>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</si>
  <si>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</si>
  <si>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</si>
  <si>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</si>
  <si>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</si>
  <si>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</si>
  <si>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</si>
  <si>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</si>
  <si>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</si>
  <si>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</si>
  <si>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</si>
  <si>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</si>
  <si>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</si>
  <si>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</si>
  <si>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</si>
  <si>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</si>
  <si>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</si>
  <si>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</si>
  <si>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</si>
  <si>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</si>
  <si>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</si>
  <si>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</si>
  <si>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</si>
  <si>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</si>
  <si>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</si>
  <si>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</si>
  <si>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</si>
  <si>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</si>
  <si>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</si>
  <si>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</si>
  <si>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</si>
  <si>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</si>
  <si>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</si>
  <si>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</si>
  <si>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</si>
  <si>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</si>
  <si>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</si>
  <si>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</si>
  <si>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</si>
  <si>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</si>
  <si>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</si>
  <si>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</si>
  <si>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</si>
  <si>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</si>
  <si>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</si>
  <si>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</si>
  <si>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</si>
  <si>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</si>
  <si>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</si>
  <si>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</si>
  <si>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</si>
  <si>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</si>
  <si>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</si>
  <si>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</si>
  <si>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</si>
  <si>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</si>
  <si>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</si>
  <si>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</si>
  <si>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</si>
  <si>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</si>
  <si>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</si>
  <si>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</si>
  <si>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</si>
  <si>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</si>
  <si>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</si>
  <si>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</si>
  <si>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</si>
  <si>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</si>
  <si>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</si>
  <si>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</si>
  <si>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</si>
  <si>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</si>
  <si>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</si>
  <si>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</si>
  <si>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</si>
  <si>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</si>
  <si>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</si>
  <si>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</si>
  <si>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</si>
  <si>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</si>
  <si>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</si>
  <si>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</si>
  <si>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</si>
  <si>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</si>
  <si>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</si>
  <si>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</si>
  <si>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</si>
  <si>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</si>
  <si>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</si>
  <si>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</si>
  <si>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</si>
  <si>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</si>
  <si>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</si>
  <si>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</si>
  <si>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</si>
  <si>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</si>
  <si>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</si>
  <si>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</si>
  <si>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</si>
  <si>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</si>
  <si>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</si>
  <si>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</si>
  <si>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</si>
  <si>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</si>
  <si>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</si>
  <si>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</si>
  <si>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</si>
  <si>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</si>
  <si>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</si>
  <si>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</si>
  <si>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</si>
  <si>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</si>
  <si>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</si>
  <si>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</si>
  <si>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</si>
  <si>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</si>
  <si>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</si>
  <si>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</si>
  <si>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</si>
  <si>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</si>
  <si>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</si>
  <si>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</si>
  <si>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</si>
  <si>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</si>
  <si>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</si>
  <si>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</si>
  <si>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</si>
  <si>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</si>
  <si>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</si>
  <si>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</si>
  <si>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</si>
  <si>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</si>
  <si>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</si>
  <si>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</si>
  <si>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</si>
  <si>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</si>
  <si>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</si>
  <si>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</si>
  <si>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</si>
  <si>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</si>
  <si>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</si>
  <si>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</si>
  <si>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</si>
  <si>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</si>
  <si>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</si>
  <si>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</si>
  <si>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</si>
  <si>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</si>
  <si>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</si>
  <si>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</si>
  <si>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</si>
  <si>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</si>
  <si>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</si>
  <si>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</si>
  <si>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</si>
  <si>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</si>
  <si>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</si>
  <si>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</si>
  <si>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</si>
  <si>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</si>
  <si>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</si>
  <si>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</si>
  <si>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</si>
  <si>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</si>
  <si>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</si>
  <si>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</si>
  <si>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</si>
  <si>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</si>
  <si>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</si>
  <si>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</si>
  <si>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</si>
  <si>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</si>
  <si>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</si>
  <si>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</si>
  <si>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</si>
  <si>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</si>
  <si>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</si>
  <si>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</si>
  <si>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</si>
  <si>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</si>
  <si>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</si>
  <si>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</si>
  <si>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</si>
  <si>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</si>
  <si>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</si>
  <si>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</si>
  <si>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</si>
  <si>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</si>
  <si>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</si>
  <si>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</si>
  <si>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</si>
  <si>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</si>
  <si>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</si>
  <si>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</si>
  <si>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</si>
  <si>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</si>
  <si>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</si>
  <si>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</si>
  <si>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</si>
  <si>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</si>
  <si>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</si>
  <si>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</si>
  <si>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</si>
  <si>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</si>
  <si>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</si>
  <si>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</si>
  <si>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</si>
  <si>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</si>
  <si>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</si>
  <si>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</si>
  <si>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</si>
  <si>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</si>
  <si>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</si>
  <si>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</si>
  <si>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</si>
  <si>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</si>
  <si>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</si>
  <si>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</si>
  <si>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</si>
  <si>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</si>
  <si>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</si>
  <si>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</si>
  <si>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</si>
  <si>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</si>
  <si>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</si>
  <si>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</si>
  <si>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</si>
  <si>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</si>
  <si>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</si>
  <si>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</si>
  <si>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</si>
  <si>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</si>
  <si>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</si>
  <si>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</si>
  <si>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</si>
  <si>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</si>
  <si>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</si>
  <si>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</si>
  <si>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</si>
  <si>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</si>
  <si>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</si>
  <si>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</si>
  <si>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</si>
  <si>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</si>
  <si>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</si>
  <si>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</si>
  <si>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</si>
  <si>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</si>
  <si>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</si>
  <si>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</si>
  <si>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</si>
  <si>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</si>
  <si>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</si>
  <si>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</si>
  <si>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</si>
  <si>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</si>
  <si>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</si>
  <si>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</si>
  <si>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</si>
  <si>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</si>
  <si>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</si>
  <si>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</si>
  <si>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</si>
  <si>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</si>
  <si>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</si>
  <si>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</si>
  <si>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</si>
  <si>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</si>
  <si>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</si>
  <si>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</si>
  <si>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</si>
  <si>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</si>
  <si>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</si>
  <si>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</si>
  <si>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</si>
  <si>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</si>
  <si>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</si>
  <si>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</si>
  <si>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</si>
  <si>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</si>
  <si>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</si>
  <si>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</si>
  <si>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</si>
  <si>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</si>
  <si>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</si>
  <si>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</si>
  <si>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</si>
  <si>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</si>
  <si>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</si>
  <si>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</si>
  <si>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</si>
  <si>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</si>
  <si>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</si>
  <si>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</si>
  <si>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</si>
  <si>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</si>
  <si>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</si>
  <si>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</si>
  <si>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</si>
  <si>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</si>
  <si>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</si>
  <si>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</si>
  <si>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</si>
  <si>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</si>
  <si>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</si>
  <si>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</si>
  <si>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</si>
  <si>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</si>
  <si>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</si>
  <si>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</si>
  <si>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</si>
  <si>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</si>
  <si>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</si>
  <si>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</si>
  <si>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</si>
  <si>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</si>
  <si>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</si>
  <si>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</si>
  <si>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</si>
  <si>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</si>
  <si>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</si>
  <si>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</si>
  <si>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</si>
  <si>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</si>
  <si>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</si>
  <si>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</si>
  <si>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</si>
  <si>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</si>
  <si>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</si>
  <si>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</si>
  <si>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</si>
  <si>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</si>
  <si>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</si>
  <si>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</si>
  <si>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</si>
  <si>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</si>
  <si>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</si>
  <si>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</si>
  <si>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</si>
  <si>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</si>
  <si>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</si>
  <si>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</si>
  <si>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</si>
  <si>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</si>
  <si>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</si>
  <si>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</si>
  <si>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</si>
  <si>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</si>
  <si>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</si>
  <si>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</si>
  <si>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</si>
  <si>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</si>
  <si>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</si>
  <si>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</si>
  <si>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</si>
  <si>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</si>
  <si>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</si>
  <si>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</si>
  <si>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</si>
  <si>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</si>
  <si>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</si>
  <si>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</si>
  <si>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</si>
  <si>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</si>
  <si>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</si>
  <si>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</si>
  <si>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</si>
  <si>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</si>
  <si>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</si>
  <si>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</si>
  <si>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</si>
  <si>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</si>
  <si>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</si>
  <si>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</si>
  <si>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</si>
  <si>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</si>
  <si>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</si>
  <si>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</si>
  <si>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</si>
  <si>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</si>
  <si>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</si>
  <si>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</si>
  <si>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</si>
  <si>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</si>
  <si>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</si>
  <si>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</si>
  <si>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</si>
  <si>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</si>
  <si>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</si>
  <si>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</si>
  <si>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</si>
  <si>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</si>
  <si>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</si>
  <si>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</si>
  <si>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</si>
  <si>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</si>
  <si>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</si>
  <si>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</si>
  <si>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</si>
  <si>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</si>
  <si>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</si>
  <si>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</si>
  <si>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</si>
  <si>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</si>
  <si>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</si>
  <si>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</si>
  <si>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</si>
  <si>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</si>
  <si>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</si>
  <si>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</si>
  <si>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</si>
  <si>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</si>
  <si>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</si>
  <si>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</si>
  <si>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</si>
  <si>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</si>
  <si>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</si>
  <si>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</si>
  <si>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</si>
  <si>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</si>
  <si>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</si>
  <si>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</si>
  <si>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</si>
  <si>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</si>
  <si>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</si>
  <si>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</si>
  <si>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</si>
  <si>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</si>
  <si>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</si>
  <si>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</si>
  <si>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</si>
  <si>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</si>
  <si>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</si>
  <si>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</si>
  <si>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</si>
  <si>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</si>
  <si>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</si>
  <si>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</si>
  <si>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</si>
  <si>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</si>
  <si>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</si>
  <si>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</si>
  <si>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</si>
  <si>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</si>
  <si>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</si>
  <si>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</si>
  <si>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</si>
  <si>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</si>
  <si>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</si>
  <si>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</si>
  <si>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</si>
  <si>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</si>
  <si>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</si>
  <si>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</si>
  <si>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</si>
  <si>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</si>
  <si>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</si>
  <si>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</si>
  <si>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</si>
  <si>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</si>
  <si>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</si>
  <si>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</si>
  <si>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</si>
  <si>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</si>
  <si>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</si>
  <si>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</si>
  <si>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</si>
  <si>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</si>
  <si>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</si>
  <si>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</si>
  <si>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</si>
  <si>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</si>
  <si>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</si>
  <si>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</si>
  <si>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</si>
  <si>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</si>
  <si>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</si>
  <si>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</si>
  <si>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</si>
  <si>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</si>
  <si>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</si>
  <si>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</si>
  <si>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</si>
  <si>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</si>
  <si>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</si>
  <si>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</si>
  <si>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</si>
  <si>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</si>
  <si>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</si>
  <si>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</si>
  <si>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</si>
  <si>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</si>
  <si>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</si>
  <si>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</si>
  <si>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</si>
  <si>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</si>
  <si>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</si>
  <si>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</si>
  <si>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</si>
  <si>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</si>
  <si>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</si>
  <si>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</si>
  <si>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</si>
  <si>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</si>
  <si>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</si>
  <si>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</si>
  <si>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</si>
  <si>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</si>
  <si>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</si>
  <si>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</si>
  <si>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</si>
  <si>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</si>
  <si>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</si>
  <si>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</si>
  <si>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</si>
  <si>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</si>
  <si>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</si>
  <si>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</si>
  <si>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</si>
  <si>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</si>
  <si>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</si>
  <si>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</si>
  <si>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</si>
  <si>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</si>
  <si>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</si>
  <si>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</si>
  <si>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</si>
  <si>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</si>
  <si>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</si>
  <si>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</si>
  <si>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</si>
  <si>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</si>
  <si>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</si>
  <si>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</si>
  <si>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</si>
  <si>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</si>
  <si>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</si>
  <si>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</si>
  <si>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</si>
  <si>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</si>
  <si>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</si>
  <si>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</si>
  <si>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</si>
  <si>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</si>
  <si>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</si>
  <si>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</si>
  <si>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</si>
  <si>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</si>
  <si>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</si>
  <si>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</si>
  <si>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</si>
  <si>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</si>
  <si>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</si>
  <si>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</si>
  <si>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</si>
  <si>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</si>
  <si>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</si>
  <si>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</si>
  <si>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</si>
  <si>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</si>
  <si>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</si>
  <si>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</si>
  <si>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</si>
  <si>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</si>
  <si>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</si>
  <si>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</si>
  <si>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</si>
  <si>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</si>
  <si>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</si>
  <si>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</si>
  <si>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</si>
  <si>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</si>
  <si>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</si>
  <si>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</si>
  <si>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</si>
  <si>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</si>
  <si>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</si>
  <si>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</si>
  <si>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</si>
  <si>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</si>
  <si>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</si>
  <si>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</si>
  <si>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</si>
  <si>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</si>
  <si>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</si>
  <si>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</si>
  <si>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</si>
  <si>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</si>
  <si>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</si>
  <si>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</si>
  <si>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</si>
  <si>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</si>
  <si>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</si>
  <si>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</si>
  <si>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</si>
  <si>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</si>
  <si>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</si>
  <si>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</si>
  <si>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</si>
  <si>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</si>
  <si>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</si>
  <si>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</si>
  <si>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</si>
  <si>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</si>
  <si>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</si>
  <si>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</si>
  <si>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</si>
  <si>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</si>
  <si>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</si>
  <si>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</si>
  <si>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</si>
  <si>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</si>
  <si>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</si>
  <si>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</si>
  <si>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</si>
  <si>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</si>
  <si>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</si>
  <si>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</si>
  <si>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</si>
  <si>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</si>
  <si>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</si>
  <si>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</si>
  <si>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</si>
  <si>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</si>
  <si>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</si>
  <si>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</si>
  <si>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</si>
  <si>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</si>
  <si>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</si>
  <si>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</si>
  <si>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</si>
  <si>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</si>
  <si>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</si>
  <si>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</si>
  <si>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</si>
  <si>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</si>
  <si>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</si>
  <si>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</si>
  <si>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</si>
  <si>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</si>
  <si>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</si>
  <si>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</si>
  <si>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</si>
  <si>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</si>
  <si>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</si>
  <si>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</si>
  <si>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</si>
  <si>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</si>
  <si>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</si>
  <si>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</si>
  <si>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</si>
  <si>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</si>
  <si>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</si>
  <si>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</si>
  <si>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</si>
  <si>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</si>
  <si>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</si>
  <si>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</si>
  <si>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</si>
  <si>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</si>
  <si>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</si>
  <si>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</si>
  <si>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</si>
  <si>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</si>
  <si>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</si>
  <si>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</si>
  <si>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</si>
  <si>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</si>
  <si>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</si>
  <si>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</si>
  <si>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</si>
  <si>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</si>
  <si>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</si>
  <si>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</si>
  <si>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</si>
  <si>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</si>
  <si>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</si>
  <si>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</si>
  <si>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</si>
  <si>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</si>
  <si>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</si>
  <si>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</si>
  <si>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</si>
  <si>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</si>
  <si>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</si>
  <si>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</si>
  <si>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</si>
  <si>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</si>
  <si>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</si>
  <si>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</si>
  <si>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</si>
  <si>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</si>
  <si>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</si>
  <si>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</si>
  <si>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</si>
  <si>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</si>
  <si>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</si>
  <si>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</si>
  <si>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</si>
  <si>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</si>
  <si>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</si>
  <si>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</si>
  <si>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</si>
  <si>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</si>
  <si>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</si>
  <si>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</si>
  <si>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</si>
  <si>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</si>
  <si>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</si>
  <si>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</si>
  <si>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</si>
  <si>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</si>
  <si>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</si>
  <si>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</si>
  <si>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</si>
  <si>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</si>
  <si>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</si>
  <si>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</si>
  <si>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</si>
  <si>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</si>
  <si>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</si>
  <si>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</si>
  <si>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</si>
  <si>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</si>
  <si>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</si>
  <si>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</si>
  <si>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</si>
  <si>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</si>
  <si>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</si>
  <si>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</si>
  <si>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</si>
  <si>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</si>
  <si>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</si>
  <si>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</si>
  <si>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</si>
  <si>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</si>
  <si>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</si>
  <si>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</si>
  <si>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</si>
  <si>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</si>
  <si>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</si>
  <si>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</si>
  <si>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</si>
  <si>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</si>
  <si>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</si>
  <si>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</si>
  <si>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</si>
  <si>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</si>
  <si>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</si>
  <si>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</si>
  <si>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</si>
  <si>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</si>
  <si>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</si>
  <si>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</si>
  <si>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</si>
  <si>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</si>
  <si>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</si>
  <si>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</si>
  <si>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</si>
  <si>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</si>
  <si>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</si>
  <si>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</si>
  <si>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</si>
  <si>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</si>
  <si>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</si>
  <si>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</si>
  <si>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</si>
  <si>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</si>
  <si>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</si>
  <si>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</si>
  <si>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</si>
  <si>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</si>
  <si>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</si>
  <si>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</si>
  <si>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</si>
  <si>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</si>
  <si>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</si>
  <si>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</si>
  <si>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</si>
  <si>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</si>
  <si>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</si>
  <si>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</si>
  <si>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</si>
  <si>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</si>
  <si>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</si>
  <si>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</si>
  <si>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</si>
  <si>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</si>
  <si>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</si>
  <si>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</si>
  <si>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</si>
  <si>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</si>
  <si>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</si>
  <si>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</si>
  <si>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</si>
  <si>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</si>
  <si>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</si>
  <si>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</si>
  <si>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</si>
  <si>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</si>
  <si>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</si>
  <si>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</si>
  <si>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</si>
  <si>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</si>
  <si>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</si>
  <si>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</si>
  <si>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</si>
  <si>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</si>
  <si>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</si>
  <si>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</si>
  <si>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</si>
  <si>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</si>
  <si>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</si>
  <si>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</si>
  <si>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</si>
  <si>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</si>
  <si>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</si>
  <si>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</si>
  <si>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</si>
  <si>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</si>
  <si>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</si>
  <si>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</si>
  <si>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</si>
  <si>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</si>
  <si>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</si>
  <si>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</si>
  <si>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</si>
  <si>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</si>
  <si>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</si>
  <si>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</si>
  <si>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</si>
  <si>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</si>
  <si>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</si>
  <si>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</si>
  <si>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</si>
  <si>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</si>
  <si>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</si>
  <si>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</si>
  <si>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</si>
  <si>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</si>
  <si>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</si>
  <si>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</si>
  <si>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</si>
  <si>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</si>
  <si>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</si>
  <si>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</si>
  <si>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</si>
  <si>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</si>
  <si>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</si>
  <si>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</si>
  <si>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</si>
  <si>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</si>
  <si>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</si>
  <si>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</si>
  <si>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</si>
  <si>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</si>
  <si>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</si>
  <si>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</si>
  <si>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</si>
  <si>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</si>
  <si>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</si>
  <si>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</si>
  <si>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</si>
  <si>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</si>
  <si>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</si>
  <si>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</si>
  <si>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</si>
  <si>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</si>
  <si>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</si>
  <si>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</si>
  <si>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</si>
  <si>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</si>
  <si>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</si>
  <si>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</si>
  <si>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</si>
  <si>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</si>
  <si>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</si>
  <si>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</si>
  <si>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</si>
  <si>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</si>
  <si>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</si>
  <si>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</si>
  <si>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</si>
  <si>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</si>
  <si>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</si>
  <si>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</si>
  <si>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</si>
  <si>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</si>
  <si>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</si>
  <si>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</si>
  <si>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</si>
  <si>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</si>
  <si>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</si>
  <si>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</si>
  <si>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</si>
  <si>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</si>
  <si>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</si>
  <si>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</si>
  <si>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</si>
  <si>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</si>
  <si>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</si>
  <si>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</si>
  <si>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</si>
  <si>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</si>
  <si>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</si>
  <si>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</si>
  <si>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</si>
  <si>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</si>
  <si>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</si>
  <si>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</si>
  <si>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</si>
  <si>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</si>
  <si>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</si>
  <si>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</si>
  <si>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</si>
  <si>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</si>
  <si>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</si>
  <si>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</si>
  <si>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</si>
  <si>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</si>
  <si>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</si>
  <si>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</si>
  <si>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</si>
  <si>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</si>
  <si>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</si>
  <si>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</si>
  <si>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</si>
  <si>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</si>
  <si>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</si>
  <si>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</si>
  <si>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</si>
  <si>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</si>
  <si>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</si>
  <si>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</si>
  <si>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</si>
  <si>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</si>
  <si>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</si>
  <si>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</si>
  <si>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</si>
  <si>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</si>
  <si>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</si>
  <si>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</si>
  <si>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</si>
  <si>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</si>
  <si>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</si>
  <si>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</si>
  <si>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</si>
  <si>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</si>
  <si>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</si>
  <si>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</si>
  <si>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</si>
  <si>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</si>
  <si>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</si>
  <si>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</si>
  <si>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</si>
  <si>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</si>
  <si>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</si>
  <si>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</si>
  <si>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</si>
  <si>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</si>
  <si>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</si>
  <si>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</si>
  <si>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</si>
  <si>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</si>
  <si>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</si>
  <si>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</si>
  <si>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</si>
  <si>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</si>
  <si>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</si>
  <si>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</si>
  <si>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</si>
  <si>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</si>
  <si>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</si>
  <si>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</si>
  <si>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</si>
  <si>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</si>
  <si>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</si>
  <si>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</si>
  <si>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</si>
  <si>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</si>
  <si>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</si>
  <si>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</si>
  <si>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</si>
  <si>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</si>
  <si>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</si>
  <si>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</si>
  <si>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</si>
  <si>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</si>
  <si>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</si>
  <si>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</si>
  <si>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</si>
  <si>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</si>
  <si>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</si>
  <si>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</si>
  <si>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</si>
  <si>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</si>
  <si>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</si>
  <si>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</si>
  <si>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</si>
  <si>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</si>
  <si>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</si>
  <si>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</si>
  <si>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</si>
  <si>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</si>
  <si>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</si>
  <si>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</si>
  <si>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</si>
  <si>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</si>
  <si>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</si>
  <si>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</si>
  <si>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</si>
  <si>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</si>
  <si>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</si>
  <si>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</si>
  <si>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</si>
  <si>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</si>
  <si>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</si>
  <si>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</si>
  <si>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</si>
  <si>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</si>
  <si>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</si>
  <si>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</si>
  <si>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</si>
  <si>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</si>
  <si>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</si>
  <si>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</si>
  <si>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</si>
  <si>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</si>
  <si>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</si>
  <si>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</si>
  <si>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</si>
  <si>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</si>
  <si>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</si>
  <si>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</si>
  <si>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</si>
  <si>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</si>
  <si>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</si>
  <si>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</si>
  <si>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</si>
  <si>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</si>
  <si>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</si>
  <si>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</si>
  <si>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</si>
  <si>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</si>
  <si>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</si>
  <si>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</si>
  <si>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</si>
  <si>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</si>
  <si>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</si>
  <si>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</si>
  <si>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</si>
  <si>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</si>
  <si>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</si>
  <si>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</si>
  <si>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</si>
  <si>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</si>
  <si>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</si>
  <si>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</si>
  <si>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</si>
  <si>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</si>
  <si>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</si>
  <si>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</si>
  <si>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</si>
  <si>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</si>
  <si>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</si>
  <si>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</si>
  <si>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</si>
  <si>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</si>
  <si>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</si>
  <si>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</si>
  <si>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</si>
  <si>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</si>
  <si>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</si>
  <si>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</si>
  <si>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</si>
  <si>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</si>
  <si>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</si>
  <si>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</si>
  <si>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</si>
  <si>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</si>
  <si>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</si>
  <si>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</si>
  <si>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</si>
  <si>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</si>
  <si>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</si>
  <si>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</si>
  <si>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</si>
  <si>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</si>
  <si>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</si>
  <si>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</si>
  <si>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</si>
  <si>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</si>
  <si>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</si>
  <si>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</si>
  <si>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</si>
  <si>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</si>
  <si>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</si>
  <si>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</si>
  <si>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</si>
  <si>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</si>
  <si>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</si>
  <si>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</si>
  <si>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</si>
  <si>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</si>
  <si>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</si>
  <si>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</si>
  <si>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</si>
  <si>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</si>
  <si>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</si>
  <si>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</si>
  <si>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</si>
  <si>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</si>
  <si>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</si>
  <si>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</si>
  <si>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</si>
  <si>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</si>
  <si>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</si>
  <si>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</si>
  <si>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</si>
  <si>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</si>
  <si>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</si>
  <si>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</si>
  <si>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</si>
  <si>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</si>
  <si>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</si>
  <si>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</si>
  <si>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</si>
  <si>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</si>
  <si>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</si>
  <si>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</si>
  <si>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</si>
  <si>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</si>
  <si>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</si>
  <si>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</si>
  <si>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</si>
  <si>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</si>
  <si>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</si>
  <si>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</si>
  <si>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</si>
  <si>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</si>
  <si>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</si>
  <si>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</si>
  <si>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</si>
  <si>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</si>
  <si>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</si>
  <si>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</si>
  <si>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</si>
  <si>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</si>
  <si>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</si>
  <si>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</si>
  <si>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</si>
  <si>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</si>
  <si>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</si>
  <si>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</si>
  <si>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</si>
  <si>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</si>
  <si>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</si>
  <si>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</si>
  <si>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</si>
  <si>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</si>
  <si>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</si>
  <si>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</si>
  <si>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</si>
  <si>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</si>
  <si>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</si>
  <si>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</si>
  <si>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</si>
  <si>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</si>
  <si>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</si>
  <si>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</si>
  <si>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</si>
  <si>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</si>
  <si>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</si>
  <si>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</si>
  <si>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</si>
  <si>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</si>
  <si>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</si>
  <si>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</si>
  <si>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</si>
  <si>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</si>
  <si>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</si>
  <si>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</si>
  <si>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</si>
  <si>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</si>
  <si>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</si>
  <si>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</si>
  <si>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</si>
  <si>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</si>
  <si>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</si>
  <si>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</si>
  <si>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</si>
  <si>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</si>
  <si>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</si>
  <si>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</si>
  <si>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</si>
  <si>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</si>
  <si>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</si>
  <si>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</si>
  <si>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</si>
  <si>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</si>
  <si>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</si>
  <si>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</si>
  <si>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</si>
  <si>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</si>
  <si>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</si>
  <si>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</si>
  <si>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</si>
  <si>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</si>
  <si>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</si>
  <si>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</si>
  <si>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</si>
  <si>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</si>
  <si>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</si>
  <si>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</si>
  <si>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</si>
  <si>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</si>
  <si>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</si>
  <si>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</si>
  <si>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</si>
  <si>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</si>
  <si>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</si>
  <si>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</si>
  <si>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</si>
  <si>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</si>
  <si>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</si>
  <si>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</si>
  <si>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</si>
  <si>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</si>
  <si>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</si>
  <si>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</si>
  <si>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</si>
  <si>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</si>
  <si>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</si>
  <si>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</si>
  <si>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</si>
  <si>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</si>
  <si>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</si>
  <si>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</si>
  <si>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</si>
  <si>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</si>
  <si>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</si>
  <si>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</si>
  <si>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</si>
  <si>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</si>
  <si>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</si>
  <si>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</si>
  <si>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</si>
  <si>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</si>
  <si>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</si>
  <si>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</si>
  <si>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</si>
  <si>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</si>
  <si>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</si>
  <si>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</si>
  <si>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</si>
  <si>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</si>
  <si>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</si>
  <si>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</si>
  <si>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</si>
  <si>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</si>
  <si>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</si>
  <si>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</si>
  <si>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</si>
  <si>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</si>
  <si>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</si>
  <si>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</si>
  <si>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</si>
  <si>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</si>
  <si>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</si>
  <si>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</si>
  <si>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</si>
  <si>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</si>
  <si>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</si>
  <si>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</si>
  <si>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</si>
  <si>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</si>
  <si>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</si>
  <si>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</si>
  <si>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</si>
  <si>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</si>
  <si>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</si>
  <si>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</si>
  <si>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</si>
  <si>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</si>
  <si>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</si>
  <si>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</si>
  <si>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</si>
  <si>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</si>
  <si>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</si>
  <si>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</si>
  <si>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</si>
  <si>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</si>
  <si>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</si>
  <si>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</si>
  <si>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</si>
  <si>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</si>
  <si>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</si>
  <si>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</si>
  <si>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</si>
  <si>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</si>
  <si>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</si>
  <si>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</si>
  <si>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</si>
  <si>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</si>
  <si>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</si>
  <si>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</si>
  <si>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</si>
  <si>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</si>
  <si>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</si>
  <si>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</si>
  <si>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</si>
  <si>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</si>
  <si>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</si>
  <si>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</si>
  <si>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</si>
  <si>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</si>
  <si>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</si>
  <si>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</si>
  <si>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</si>
  <si>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</si>
  <si>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</si>
  <si>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</si>
  <si>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</si>
  <si>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</si>
  <si>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</si>
  <si>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</si>
  <si>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</si>
  <si>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</si>
  <si>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</si>
  <si>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</si>
  <si>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</si>
  <si>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</si>
  <si>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</si>
  <si>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</si>
  <si>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</si>
  <si>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</si>
  <si>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</si>
  <si>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</si>
  <si>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</si>
  <si>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</si>
  <si>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</si>
  <si>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</si>
  <si>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</si>
  <si>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</si>
  <si>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</si>
  <si>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</si>
  <si>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</si>
  <si>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</si>
  <si>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</si>
  <si>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</si>
  <si>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</si>
  <si>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</si>
  <si>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</si>
  <si>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</si>
  <si>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</si>
  <si>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</si>
  <si>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</si>
  <si>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</si>
  <si>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</si>
  <si>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</si>
  <si>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</si>
  <si>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</si>
  <si>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</si>
  <si>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</si>
  <si>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</si>
  <si>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</si>
  <si>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</si>
  <si>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</si>
  <si>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</si>
  <si>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</si>
  <si>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</si>
  <si>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</si>
  <si>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</si>
  <si>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</si>
  <si>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</si>
  <si>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</si>
  <si>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</si>
  <si>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</si>
  <si>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</si>
  <si>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</si>
  <si>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</si>
  <si>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</si>
  <si>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</si>
  <si>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</si>
  <si>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</si>
  <si>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</si>
  <si>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</si>
  <si>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</si>
  <si>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</si>
  <si>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</si>
  <si>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</si>
  <si>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</si>
  <si>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</si>
  <si>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</si>
  <si>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</si>
  <si>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</si>
  <si>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</si>
  <si>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</si>
  <si>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</si>
  <si>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</si>
  <si>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</si>
  <si>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</si>
  <si>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</si>
  <si>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</si>
  <si>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</si>
  <si>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</si>
  <si>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</si>
  <si>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</si>
  <si>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</si>
  <si>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</si>
  <si>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</si>
  <si>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</si>
  <si>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</si>
  <si>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</si>
  <si>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</si>
  <si>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</si>
  <si>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</si>
  <si>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</si>
  <si>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</si>
  <si>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</si>
  <si>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</si>
  <si>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</si>
  <si>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</si>
  <si>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</si>
  <si>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</si>
  <si>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</si>
  <si>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</si>
  <si>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</si>
  <si>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</si>
  <si>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</si>
  <si>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</si>
  <si>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</si>
  <si>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</si>
  <si>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</si>
  <si>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</si>
  <si>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</si>
  <si>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</si>
  <si>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</si>
  <si>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</si>
  <si>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</si>
  <si>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</si>
  <si>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</si>
  <si>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</si>
  <si>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</si>
  <si>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</si>
  <si>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</si>
  <si>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</si>
  <si>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</si>
  <si>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</si>
  <si>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</si>
  <si>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</si>
  <si>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</si>
  <si>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</si>
  <si>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</si>
  <si>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</si>
  <si>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</si>
  <si>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</si>
  <si>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</si>
  <si>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</si>
  <si>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</si>
  <si>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</si>
  <si>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</si>
  <si>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</si>
  <si>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</si>
  <si>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</si>
  <si>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</si>
  <si>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</si>
  <si>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</si>
  <si>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</si>
  <si>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</si>
  <si>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</si>
  <si>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</si>
  <si>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</si>
  <si>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</si>
  <si>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</si>
  <si>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</si>
  <si>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</si>
  <si>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</si>
  <si>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</si>
  <si>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</si>
  <si>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</si>
  <si>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</si>
  <si>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</si>
  <si>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</si>
  <si>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</si>
  <si>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</si>
  <si>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</si>
  <si>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</si>
  <si>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</si>
  <si>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</si>
  <si>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</si>
  <si>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</si>
  <si>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</si>
  <si>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</si>
  <si>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</si>
  <si>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</si>
  <si>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</si>
  <si>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</si>
  <si>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</si>
  <si>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</si>
  <si>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</si>
  <si>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</si>
  <si>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</si>
  <si>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</si>
  <si>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</si>
  <si>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</si>
  <si>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</si>
  <si>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</si>
  <si>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</si>
  <si>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</si>
  <si>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</si>
  <si>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</si>
  <si>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</si>
  <si>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</si>
  <si>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</si>
  <si>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</si>
  <si>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</si>
  <si>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</si>
  <si>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</si>
  <si>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</si>
  <si>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</si>
  <si>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</si>
  <si>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</si>
  <si>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</si>
  <si>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</si>
  <si>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</si>
  <si>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</si>
  <si>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</si>
  <si>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</si>
  <si>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</si>
  <si>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</si>
  <si>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</si>
  <si>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</si>
  <si>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</si>
  <si>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</si>
  <si>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</si>
  <si>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</si>
  <si>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</si>
  <si>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</si>
  <si>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</si>
  <si>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</si>
  <si>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</si>
  <si>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</si>
  <si>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</si>
  <si>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</si>
  <si>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</si>
  <si>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</si>
  <si>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</si>
  <si>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</si>
  <si>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</si>
  <si>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</si>
  <si>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</si>
  <si>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</si>
  <si>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</si>
  <si>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</si>
  <si>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</si>
  <si>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</si>
  <si>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</si>
  <si>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</si>
  <si>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</si>
  <si>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</si>
  <si>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</si>
  <si>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</si>
  <si>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</si>
  <si>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</si>
  <si>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</si>
  <si>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</si>
  <si>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</si>
  <si>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</si>
  <si>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</si>
  <si>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</si>
  <si>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</si>
  <si>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</si>
  <si>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</si>
  <si>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</si>
  <si>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</si>
  <si>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</si>
  <si>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</si>
  <si>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</si>
  <si>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</si>
  <si>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</si>
  <si>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</si>
  <si>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</si>
  <si>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</si>
  <si>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</si>
  <si>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</si>
  <si>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</si>
  <si>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</si>
  <si>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</si>
  <si>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</si>
  <si>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</si>
  <si>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</si>
  <si>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</si>
  <si>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</si>
  <si>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</si>
  <si>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</si>
  <si>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</si>
  <si>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</si>
  <si>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</si>
  <si>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</si>
  <si>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</si>
  <si>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</si>
  <si>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</si>
  <si>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</si>
  <si>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</si>
  <si>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</si>
  <si>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</si>
  <si>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</si>
  <si>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</si>
  <si>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</si>
  <si>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</si>
  <si>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</si>
  <si>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</si>
  <si>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</si>
  <si>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</si>
  <si>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</si>
  <si>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</si>
  <si>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</si>
  <si>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</si>
  <si>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</si>
  <si>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</si>
  <si>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</si>
  <si>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</si>
  <si>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</si>
  <si>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</si>
  <si>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</si>
  <si>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</si>
  <si>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</si>
  <si>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</si>
  <si>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</si>
  <si>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</si>
  <si>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</si>
  <si>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</si>
  <si>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</si>
  <si>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</si>
  <si>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</si>
  <si>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</si>
  <si>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</si>
  <si>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</si>
  <si>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</si>
  <si>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</si>
  <si>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</si>
  <si>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</si>
  <si>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</si>
  <si>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</si>
  <si>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</si>
  <si>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</si>
  <si>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</si>
  <si>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</si>
  <si>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</si>
  <si>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</si>
  <si>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</si>
  <si>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</si>
  <si>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</si>
  <si>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</si>
  <si>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</si>
  <si>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</si>
  <si>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</si>
  <si>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</si>
  <si>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</si>
  <si>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</si>
  <si>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</si>
  <si>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</si>
  <si>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</si>
  <si>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</si>
  <si>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</si>
  <si>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</si>
  <si>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</si>
  <si>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</si>
  <si>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</si>
  <si>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</si>
  <si>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</si>
  <si>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</si>
  <si>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</si>
  <si>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</si>
  <si>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</si>
  <si>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</si>
  <si>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</si>
  <si>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</si>
  <si>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</si>
  <si>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</si>
  <si>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</si>
  <si>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</si>
  <si>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</si>
  <si>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</si>
  <si>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</si>
  <si>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</si>
  <si>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</si>
  <si>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</si>
  <si>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</si>
  <si>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</si>
  <si>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</si>
  <si>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</si>
  <si>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</si>
  <si>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</si>
  <si>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</si>
  <si>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</si>
  <si>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</si>
  <si>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</si>
  <si>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</si>
  <si>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</si>
  <si>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</si>
  <si>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</si>
  <si>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</si>
  <si>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</si>
  <si>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</si>
  <si>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</si>
  <si>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</si>
  <si>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</si>
  <si>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</si>
  <si>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</si>
  <si>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</si>
  <si>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</si>
  <si>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</si>
  <si>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</si>
  <si>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</si>
  <si>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</si>
  <si>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</si>
  <si>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</si>
  <si>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</si>
  <si>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</si>
  <si>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</si>
  <si>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</si>
  <si>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</si>
  <si>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</si>
  <si>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</si>
  <si>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</si>
  <si>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</si>
  <si>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</si>
  <si>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</si>
  <si>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</si>
  <si>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</si>
  <si>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</si>
  <si>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</si>
  <si>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</si>
  <si>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</si>
  <si>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</si>
  <si>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</si>
  <si>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</si>
  <si>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</si>
  <si>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</si>
  <si>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</si>
  <si>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</si>
  <si>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</si>
  <si>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</si>
  <si>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</si>
  <si>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</si>
  <si>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</si>
  <si>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</si>
  <si>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</si>
  <si>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</si>
  <si>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</si>
  <si>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</si>
  <si>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</si>
  <si>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</si>
  <si>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</si>
  <si>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</si>
  <si>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</si>
  <si>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</si>
  <si>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</si>
  <si>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</si>
  <si>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</si>
  <si>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</si>
  <si>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</si>
  <si>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</si>
  <si>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</si>
  <si>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</si>
  <si>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</si>
  <si>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</si>
  <si>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</si>
  <si>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</si>
  <si>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</si>
  <si>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</si>
  <si>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</si>
  <si>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</si>
  <si>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</si>
  <si>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</si>
  <si>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</si>
  <si>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</si>
  <si>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</si>
  <si>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</si>
  <si>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</si>
  <si>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</si>
  <si>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</si>
  <si>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</si>
  <si>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</si>
  <si>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</si>
  <si>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</si>
  <si>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</si>
  <si>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</si>
  <si>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</si>
  <si>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</si>
  <si>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</si>
  <si>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</si>
  <si>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</si>
  <si>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</si>
  <si>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</si>
  <si>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</si>
  <si>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</si>
  <si>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</si>
  <si>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</si>
  <si>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</si>
  <si>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</si>
  <si>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</si>
  <si>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</si>
  <si>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</si>
  <si>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</si>
  <si>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</si>
  <si>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</si>
  <si>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</si>
  <si>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</si>
  <si>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</si>
  <si>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</si>
  <si>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</si>
  <si>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</si>
  <si>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</si>
  <si>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</si>
  <si>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</si>
  <si>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</si>
  <si>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</si>
  <si>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</si>
  <si>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</si>
  <si>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</si>
  <si>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</si>
  <si>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</si>
  <si>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</si>
  <si>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</si>
  <si>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</si>
  <si>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</si>
  <si>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</si>
  <si>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</si>
  <si>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</si>
  <si>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</si>
  <si>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</si>
  <si>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</si>
  <si>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</si>
  <si>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</si>
  <si>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</si>
  <si>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</si>
  <si>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</si>
  <si>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</si>
  <si>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</si>
  <si>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</si>
  <si>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</si>
  <si>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</si>
  <si>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</si>
  <si>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</si>
  <si>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</si>
  <si>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</si>
  <si>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</si>
  <si>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</si>
  <si>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</si>
  <si>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</si>
  <si>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</si>
  <si>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</si>
  <si>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</si>
  <si>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</si>
  <si>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</si>
  <si>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</si>
  <si>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</si>
  <si>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</si>
  <si>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</si>
  <si>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</si>
  <si>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</si>
  <si>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</si>
  <si>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</si>
  <si>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</si>
  <si>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</si>
  <si>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</si>
  <si>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</si>
  <si>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</si>
  <si>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</si>
  <si>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</si>
  <si>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</si>
  <si>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</si>
  <si>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</si>
  <si>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</si>
  <si>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</si>
  <si>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</si>
  <si>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</si>
  <si>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</si>
  <si>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</si>
  <si>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</si>
  <si>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</si>
  <si>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</si>
  <si>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</si>
  <si>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</si>
  <si>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</si>
  <si>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</si>
  <si>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</si>
  <si>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</si>
  <si>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</si>
  <si>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</si>
  <si>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</si>
  <si>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</si>
  <si>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</si>
  <si>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</si>
  <si>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</si>
  <si>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</si>
  <si>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</si>
  <si>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</si>
  <si>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</si>
  <si>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</si>
  <si>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</si>
  <si>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</si>
  <si>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</si>
  <si>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</si>
  <si>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</si>
  <si>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</si>
  <si>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</si>
  <si>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</si>
  <si>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</si>
  <si>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</si>
  <si>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</si>
  <si>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</si>
  <si>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</si>
  <si>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</si>
  <si>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</si>
  <si>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</si>
  <si>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</si>
  <si>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</si>
  <si>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</si>
  <si>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</si>
  <si>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</si>
  <si>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</si>
  <si>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</si>
  <si>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</si>
  <si>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</si>
  <si>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</si>
  <si>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</si>
  <si>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</si>
  <si>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</si>
  <si>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</si>
  <si>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</si>
  <si>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</si>
  <si>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</si>
  <si>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</si>
  <si>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</si>
  <si>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</si>
  <si>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</si>
  <si>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</si>
  <si>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</si>
  <si>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</si>
  <si>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</si>
  <si>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</si>
  <si>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</si>
  <si>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</si>
  <si>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</si>
  <si>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</si>
  <si>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</si>
  <si>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</si>
  <si>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</si>
  <si>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</si>
  <si>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</si>
  <si>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</si>
  <si>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</si>
  <si>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</si>
  <si>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</si>
  <si>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</si>
  <si>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</si>
  <si>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</si>
  <si>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</si>
  <si>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</si>
  <si>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</si>
  <si>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</si>
  <si>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</si>
  <si>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</si>
  <si>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</si>
  <si>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</si>
  <si>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</si>
  <si>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</si>
  <si>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</si>
  <si>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</si>
  <si>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</si>
  <si>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</si>
  <si>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</si>
  <si>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</si>
  <si>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</si>
  <si>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</si>
  <si>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</si>
  <si>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</si>
  <si>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</si>
  <si>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</si>
  <si>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</si>
  <si>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</si>
  <si>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</si>
  <si>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</si>
  <si>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</si>
  <si>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</si>
  <si>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</si>
  <si>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</si>
  <si>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</si>
  <si>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</si>
  <si>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</si>
  <si>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</si>
  <si>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</si>
  <si>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</si>
  <si>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</si>
  <si>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</si>
  <si>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</si>
  <si>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</si>
  <si>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</si>
  <si>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</si>
  <si>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</si>
  <si>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</si>
  <si>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</si>
  <si>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</si>
  <si>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</si>
  <si>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</si>
  <si>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</si>
  <si>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</si>
  <si>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</si>
  <si>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</si>
  <si>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</si>
  <si>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</si>
  <si>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</si>
  <si>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</si>
  <si>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</si>
  <si>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</si>
  <si>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</si>
  <si>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</si>
  <si>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</si>
  <si>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</si>
  <si>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</si>
  <si>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</si>
  <si>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</si>
  <si>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</si>
  <si>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</si>
  <si>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</si>
  <si>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</si>
  <si>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</si>
  <si>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</si>
  <si>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</si>
  <si>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</si>
  <si>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</si>
  <si>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</si>
  <si>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</si>
  <si>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</si>
  <si>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</si>
  <si>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</si>
  <si>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</si>
  <si>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</si>
  <si>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</si>
  <si>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</si>
  <si>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</si>
  <si>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</si>
  <si>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</si>
  <si>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</si>
  <si>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</si>
  <si>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</si>
  <si>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</si>
  <si>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</si>
  <si>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</si>
  <si>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</si>
  <si>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</si>
  <si>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</si>
  <si>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</si>
  <si>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</si>
  <si>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</si>
  <si>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</si>
  <si>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</si>
  <si>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</si>
  <si>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</si>
  <si>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</si>
  <si>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</si>
  <si>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</si>
  <si>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</si>
  <si>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</si>
  <si>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</si>
  <si>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</si>
  <si>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</si>
  <si>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</si>
  <si>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</si>
  <si>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</si>
  <si>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</si>
  <si>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</si>
  <si>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</si>
  <si>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</si>
  <si>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</si>
  <si>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</si>
  <si>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</si>
  <si>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</si>
  <si>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</si>
  <si>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</si>
  <si>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</si>
  <si>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</si>
  <si>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</si>
  <si>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</si>
  <si>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</si>
  <si>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</si>
  <si>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</si>
  <si>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</si>
  <si>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</si>
  <si>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</si>
  <si>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</si>
  <si>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</si>
  <si>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</si>
  <si>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</si>
  <si>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</si>
  <si>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</si>
  <si>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</si>
  <si>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</si>
  <si>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</si>
  <si>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</si>
  <si>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</si>
  <si>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</si>
  <si>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</si>
  <si>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</si>
  <si>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</si>
  <si>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</si>
  <si>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</si>
  <si>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</si>
  <si>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</si>
  <si>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</si>
  <si>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</si>
  <si>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</si>
  <si>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</si>
  <si>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</si>
  <si>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</si>
  <si>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</si>
  <si>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</si>
  <si>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</si>
  <si>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</si>
  <si>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</si>
  <si>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</si>
  <si>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</si>
  <si>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</si>
  <si>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</si>
  <si>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</si>
  <si>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</si>
  <si>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</si>
  <si>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</si>
  <si>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</si>
  <si>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</si>
  <si>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</si>
  <si>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</si>
  <si>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</si>
  <si>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</si>
  <si>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</si>
  <si>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</si>
  <si>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</si>
  <si>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</si>
  <si>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</si>
  <si>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</si>
  <si>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</si>
  <si>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</si>
  <si>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</si>
  <si>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</si>
  <si>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</si>
  <si>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</si>
  <si>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</si>
  <si>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</si>
  <si>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</si>
  <si>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</si>
  <si>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</si>
  <si>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</si>
  <si>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</si>
  <si>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</si>
  <si>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</si>
  <si>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</si>
  <si>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</si>
  <si>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</si>
  <si>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</si>
  <si>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</si>
  <si>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</si>
  <si>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</si>
  <si>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</si>
  <si>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</si>
  <si>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</si>
  <si>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</si>
  <si>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</si>
  <si>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</si>
  <si>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</si>
  <si>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</si>
  <si>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</si>
  <si>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</si>
  <si>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</si>
  <si>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</si>
  <si>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</si>
  <si>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</si>
  <si>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</si>
  <si>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</si>
  <si>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</si>
  <si>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</si>
  <si>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</si>
  <si>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</si>
  <si>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</si>
  <si>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</si>
  <si>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</si>
  <si>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</si>
  <si>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</si>
  <si>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</si>
  <si>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</si>
  <si>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</si>
  <si>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</si>
  <si>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</si>
  <si>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</si>
  <si>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</si>
  <si>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</si>
  <si>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</si>
  <si>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</si>
  <si>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</si>
  <si>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</si>
  <si>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</si>
  <si>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</si>
  <si>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</si>
  <si>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</si>
  <si>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</si>
  <si>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</si>
  <si>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</si>
  <si>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</si>
  <si>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</si>
  <si>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</si>
  <si>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</si>
  <si>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</si>
  <si>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</si>
  <si>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</si>
  <si>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</si>
  <si>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</si>
  <si>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</si>
  <si>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</si>
  <si>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</si>
  <si>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</si>
  <si>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</si>
  <si>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</si>
  <si>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</si>
  <si>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</si>
  <si>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</si>
  <si>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</si>
  <si>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</si>
  <si>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</si>
  <si>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</si>
  <si>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</si>
  <si>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</si>
  <si>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</si>
  <si>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</si>
  <si>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</si>
  <si>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</si>
  <si>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</si>
  <si>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</si>
  <si>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</si>
  <si>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</si>
  <si>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</si>
  <si>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</si>
  <si>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</si>
  <si>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</si>
  <si>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</si>
  <si>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</si>
  <si>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</si>
  <si>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</si>
  <si>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</si>
  <si>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</si>
  <si>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</si>
  <si>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</si>
  <si>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</si>
  <si>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</si>
  <si>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</si>
  <si>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</si>
  <si>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</si>
  <si>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</si>
  <si>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</si>
  <si>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</si>
  <si>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</si>
  <si>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</si>
  <si>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</si>
  <si>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</si>
  <si>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</si>
  <si>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</si>
  <si>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</si>
  <si>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</si>
  <si>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</si>
  <si>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</si>
  <si>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</si>
  <si>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</si>
  <si>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</si>
  <si>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</si>
  <si>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</si>
  <si>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</si>
  <si>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</si>
  <si>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</si>
  <si>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</si>
  <si>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</si>
  <si>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</si>
  <si>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</si>
  <si>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</si>
  <si>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</si>
  <si>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</si>
  <si>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</si>
  <si>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</si>
  <si>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</si>
  <si>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</si>
  <si>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</si>
  <si>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</si>
  <si>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</si>
  <si>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</si>
  <si>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</si>
  <si>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</si>
  <si>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</si>
  <si>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</si>
  <si>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</si>
  <si>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</si>
  <si>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</si>
  <si>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</si>
  <si>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</si>
  <si>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</si>
  <si>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</si>
  <si>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</si>
  <si>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</si>
  <si>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</si>
  <si>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</si>
  <si>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</si>
  <si>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</si>
  <si>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</si>
  <si>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</si>
  <si>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</si>
  <si>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</si>
  <si>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</si>
  <si>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</si>
  <si>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</si>
  <si>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</si>
  <si>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</si>
  <si>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</si>
  <si>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</si>
  <si>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</si>
  <si>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</si>
  <si>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</si>
  <si>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</si>
  <si>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</si>
  <si>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</si>
  <si>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</si>
  <si>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</si>
  <si>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</si>
  <si>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</si>
  <si>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</si>
  <si>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</si>
  <si>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</si>
  <si>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</si>
  <si>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</si>
  <si>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</si>
  <si>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</si>
  <si>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</si>
  <si>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</si>
  <si>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</si>
  <si>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</si>
  <si>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</si>
  <si>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</si>
  <si>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</si>
  <si>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</si>
  <si>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</si>
  <si>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</si>
  <si>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</si>
  <si>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</si>
  <si>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</si>
  <si>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</si>
  <si>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</si>
  <si>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</si>
  <si>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</si>
  <si>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</si>
  <si>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</si>
  <si>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</si>
  <si>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</si>
  <si>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</si>
  <si>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</si>
  <si>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</si>
  <si>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</si>
  <si>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</si>
  <si>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</si>
  <si>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</si>
  <si>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</si>
  <si>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</si>
  <si>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</si>
  <si>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</si>
  <si>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</si>
  <si>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</si>
  <si>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</si>
  <si>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</si>
  <si>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</si>
  <si>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</si>
  <si>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</si>
  <si>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</si>
  <si>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</si>
  <si>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</si>
  <si>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</si>
  <si>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</si>
  <si>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</si>
  <si>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</si>
  <si>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</si>
  <si>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</si>
  <si>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</si>
  <si>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</si>
  <si>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</si>
  <si>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</si>
  <si>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</si>
  <si>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</si>
  <si>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</si>
  <si>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</si>
  <si>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</si>
  <si>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</si>
  <si>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</si>
  <si>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</si>
  <si>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</si>
  <si>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</si>
  <si>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</si>
  <si>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</si>
  <si>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</si>
  <si>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</si>
  <si>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</si>
  <si>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</si>
  <si>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</si>
  <si>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</si>
  <si>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</si>
  <si>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</si>
  <si>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</si>
  <si>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</si>
  <si>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</si>
  <si>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</si>
  <si>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</si>
  <si>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</si>
  <si>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</si>
  <si>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</si>
  <si>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</si>
  <si>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</si>
  <si>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</si>
  <si>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</si>
  <si>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</si>
  <si>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</si>
  <si>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</si>
  <si>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</si>
  <si>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</si>
  <si>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</si>
  <si>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</si>
  <si>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</si>
  <si>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</si>
  <si>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</si>
  <si>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</si>
  <si>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</si>
  <si>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</si>
  <si>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</si>
  <si>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</si>
  <si>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</si>
  <si>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</si>
  <si>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</si>
  <si>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</si>
  <si>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</si>
  <si>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</si>
  <si>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</si>
  <si>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</si>
  <si>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</si>
  <si>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</si>
  <si>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</si>
  <si>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</si>
  <si>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</si>
  <si>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</si>
  <si>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</si>
  <si>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</si>
  <si>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</si>
  <si>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</si>
  <si>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</si>
  <si>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</si>
  <si>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</si>
  <si>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</si>
  <si>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</si>
  <si>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</si>
  <si>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</si>
  <si>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</si>
  <si>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</si>
  <si>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</si>
  <si>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</si>
  <si>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</si>
  <si>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</si>
  <si>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</si>
  <si>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</si>
  <si>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</si>
  <si>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</si>
  <si>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</si>
  <si>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</si>
  <si>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</si>
  <si>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</si>
  <si>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</si>
  <si>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</si>
  <si>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</si>
  <si>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</si>
  <si>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</si>
  <si>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</si>
  <si>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</si>
  <si>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</si>
  <si>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</si>
  <si>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</si>
  <si>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</si>
  <si>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</si>
  <si>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</si>
  <si>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</si>
  <si>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</si>
  <si>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</si>
  <si>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</si>
  <si>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</si>
  <si>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</si>
  <si>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</si>
  <si>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</si>
  <si>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</si>
  <si>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</si>
  <si>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</si>
  <si>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</si>
  <si>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</si>
  <si>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</si>
  <si>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</si>
  <si>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</si>
  <si>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</si>
  <si>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</si>
  <si>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</si>
  <si>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</si>
  <si>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</si>
  <si>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</si>
  <si>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</si>
  <si>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</si>
  <si>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</si>
  <si>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</si>
  <si>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</si>
  <si>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</si>
  <si>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</si>
  <si>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</si>
  <si>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</si>
  <si>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</si>
  <si>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</si>
  <si>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</si>
  <si>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</si>
  <si>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</si>
  <si>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</si>
  <si>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</si>
  <si>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</si>
  <si>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</si>
  <si>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</si>
  <si>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</si>
  <si>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</si>
  <si>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</si>
  <si>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</si>
  <si>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</si>
  <si>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</si>
  <si>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</si>
  <si>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</si>
  <si>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</si>
  <si>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</si>
  <si>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</si>
  <si>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</si>
  <si>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</si>
  <si>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</si>
  <si>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</si>
  <si>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</si>
  <si>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</si>
  <si>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</si>
  <si>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</si>
  <si>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</si>
  <si>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</si>
  <si>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</si>
  <si>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</si>
  <si>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</si>
  <si>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</si>
  <si>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</si>
  <si>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</si>
  <si>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</si>
  <si>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</si>
  <si>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</si>
  <si>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</si>
  <si>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</si>
  <si>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</si>
  <si>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</si>
  <si>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</si>
  <si>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</si>
  <si>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</si>
  <si>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</si>
  <si>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</si>
  <si>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</si>
  <si>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</si>
  <si>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</si>
  <si>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</si>
  <si>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</si>
  <si>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</si>
  <si>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</si>
  <si>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</si>
  <si>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</si>
  <si>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</si>
  <si>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</si>
  <si>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</si>
  <si>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</si>
  <si>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</si>
  <si>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</si>
  <si>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</si>
  <si>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</si>
  <si>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</si>
  <si>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</si>
  <si>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</si>
  <si>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</si>
  <si>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</si>
  <si>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</si>
  <si>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</si>
  <si>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</si>
  <si>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</si>
  <si>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</si>
  <si>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</si>
  <si>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</si>
  <si>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</si>
  <si>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</si>
  <si>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</si>
  <si>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</si>
  <si>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</si>
  <si>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</si>
  <si>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</si>
  <si>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</si>
  <si>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</si>
  <si>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</si>
  <si>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</si>
  <si>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</si>
  <si>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</si>
  <si>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</si>
  <si>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</si>
  <si>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</si>
  <si>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</si>
  <si>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</si>
  <si>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</si>
  <si>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</si>
  <si>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</si>
  <si>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</si>
  <si>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</si>
  <si>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</si>
  <si>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</si>
  <si>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</si>
  <si>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</si>
  <si>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</si>
  <si>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</si>
  <si>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</si>
  <si>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</si>
  <si>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</si>
  <si>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</si>
  <si>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</si>
  <si>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</si>
  <si>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</si>
  <si>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</si>
  <si>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</si>
  <si>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</si>
  <si>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</si>
  <si>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</si>
  <si>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</si>
  <si>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</si>
  <si>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</si>
  <si>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</si>
  <si>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</si>
  <si>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</si>
  <si>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</si>
  <si>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</si>
  <si>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</si>
  <si>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</si>
  <si>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</si>
  <si>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</si>
  <si>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</si>
  <si>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</si>
  <si>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</si>
  <si>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</si>
  <si>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</si>
  <si>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</si>
  <si>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</si>
  <si>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</si>
  <si>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</si>
  <si>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</si>
  <si>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</si>
  <si>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</si>
  <si>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</si>
  <si>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</si>
  <si>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</si>
  <si>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</si>
  <si>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</si>
  <si>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</si>
  <si>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</si>
  <si>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</si>
  <si>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</si>
  <si>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</si>
  <si>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</si>
  <si>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</si>
  <si>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</si>
  <si>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</si>
  <si>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</si>
  <si>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</si>
  <si>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</si>
  <si>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</si>
  <si>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</si>
  <si>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</si>
  <si>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</si>
  <si>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</si>
  <si>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</si>
  <si>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</si>
  <si>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</si>
  <si>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</si>
  <si>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</si>
  <si>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</si>
  <si>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</si>
  <si>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</si>
  <si>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</si>
  <si>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</si>
  <si>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</si>
  <si>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</si>
  <si>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</si>
  <si>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</si>
  <si>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</si>
  <si>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</si>
  <si>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</si>
  <si>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</si>
  <si>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</si>
  <si>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</si>
  <si>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</si>
  <si>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</si>
  <si>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</si>
  <si>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</si>
  <si>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</si>
  <si>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</si>
  <si>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</si>
  <si>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</si>
  <si>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</si>
  <si>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</si>
  <si>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</si>
  <si>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</si>
  <si>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</si>
  <si>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</si>
  <si>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</si>
  <si>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</si>
  <si>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</si>
  <si>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</si>
  <si>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</si>
  <si>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</si>
  <si>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</si>
  <si>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</si>
  <si>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</si>
  <si>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</si>
  <si>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</si>
  <si>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</si>
  <si>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</si>
  <si>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</si>
  <si>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</si>
  <si>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</si>
  <si>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</si>
  <si>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</si>
  <si>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</si>
  <si>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</si>
  <si>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</si>
  <si>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</si>
  <si>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</si>
  <si>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</si>
  <si>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</si>
  <si>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</si>
  <si>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</si>
  <si>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</si>
  <si>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</si>
  <si>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</si>
  <si>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</si>
  <si>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</si>
  <si>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</si>
  <si>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</si>
  <si>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</si>
  <si>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</si>
  <si>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</si>
  <si>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</si>
  <si>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</si>
  <si>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</si>
  <si>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</si>
  <si>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</si>
  <si>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</si>
  <si>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</si>
  <si>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</si>
  <si>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</si>
  <si>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</si>
  <si>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</si>
  <si>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</si>
  <si>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</si>
  <si>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</si>
  <si>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</si>
  <si>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</si>
  <si>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</si>
  <si>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</si>
  <si>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</si>
  <si>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</si>
  <si>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</si>
  <si>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</si>
  <si>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</si>
  <si>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</si>
  <si>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</si>
  <si>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</si>
  <si>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</si>
  <si>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</si>
  <si>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</si>
  <si>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</si>
  <si>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</si>
  <si>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</si>
  <si>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</si>
  <si>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</si>
  <si>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</si>
  <si>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</si>
  <si>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</si>
  <si>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</si>
  <si>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</si>
  <si>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</si>
  <si>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</si>
  <si>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</si>
  <si>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</si>
  <si>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</si>
  <si>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</si>
  <si>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</si>
  <si>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</si>
  <si>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</si>
  <si>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</si>
  <si>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</si>
  <si>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</si>
  <si>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</si>
  <si>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</si>
  <si>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</si>
  <si>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</si>
  <si>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</si>
  <si>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</si>
  <si>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</si>
  <si>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</si>
  <si>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</si>
  <si>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</si>
  <si>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</si>
  <si>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</si>
  <si>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</si>
  <si>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</si>
  <si>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</si>
  <si>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</si>
  <si>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</si>
  <si>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</si>
  <si>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</si>
  <si>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</si>
  <si>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</si>
  <si>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</si>
  <si>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</si>
  <si>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</si>
  <si>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</si>
  <si>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</si>
  <si>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</si>
  <si>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</si>
  <si>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</si>
  <si>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</si>
  <si>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</si>
  <si>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</si>
  <si>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</si>
  <si>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</si>
  <si>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</si>
  <si>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</si>
  <si>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</si>
  <si>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</si>
  <si>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</si>
  <si>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</si>
  <si>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</si>
  <si>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</si>
  <si>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</si>
  <si>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</si>
  <si>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</si>
  <si>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</si>
  <si>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</si>
  <si>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</si>
  <si>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</si>
  <si>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</si>
  <si>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</si>
  <si>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</si>
  <si>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</si>
  <si>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</si>
  <si>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</si>
  <si>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</si>
  <si>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</si>
  <si>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</si>
  <si>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</si>
  <si>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</si>
  <si>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</si>
  <si>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</si>
  <si>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</si>
  <si>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</si>
  <si>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</si>
  <si>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</si>
  <si>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</si>
  <si>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</si>
  <si>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</si>
  <si>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</si>
  <si>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</si>
  <si>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</si>
  <si>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</si>
  <si>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</si>
  <si>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</si>
  <si>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</si>
  <si>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</si>
  <si>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</si>
  <si>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</si>
  <si>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</si>
  <si>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</si>
  <si>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</si>
  <si>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</si>
  <si>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</si>
  <si>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</si>
  <si>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</si>
  <si>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</si>
  <si>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</si>
  <si>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</si>
  <si>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</si>
  <si>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</si>
  <si>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</si>
  <si>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</si>
  <si>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</si>
  <si>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</si>
  <si>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</si>
  <si>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</si>
  <si>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</si>
  <si>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</si>
  <si>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</si>
  <si>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</si>
  <si>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</si>
  <si>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</si>
  <si>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</si>
  <si>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</si>
  <si>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</si>
  <si>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</si>
  <si>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</si>
  <si>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</si>
  <si>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</si>
  <si>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</si>
  <si>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</si>
  <si>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</si>
  <si>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</si>
  <si>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</si>
  <si>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</si>
  <si>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</si>
  <si>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</si>
  <si>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</si>
  <si>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</si>
  <si>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</si>
  <si>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</si>
  <si>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</si>
  <si>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</si>
  <si>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</si>
  <si>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</si>
  <si>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</si>
  <si>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</si>
  <si>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</si>
  <si>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</si>
  <si>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</si>
  <si>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</si>
  <si>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</si>
  <si>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</si>
  <si>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</si>
  <si>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</si>
  <si>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</si>
  <si>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</si>
  <si>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</si>
  <si>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</si>
  <si>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</si>
  <si>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</si>
  <si>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</si>
  <si>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</si>
  <si>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</si>
  <si>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</si>
  <si>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</si>
  <si>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</si>
  <si>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</si>
  <si>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</si>
  <si>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</si>
  <si>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</si>
  <si>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</si>
  <si>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</si>
  <si>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</si>
  <si>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</si>
  <si>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</si>
  <si>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</si>
  <si>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</si>
  <si>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</si>
  <si>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</si>
  <si>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</si>
  <si>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</si>
  <si>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</si>
  <si>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</si>
  <si>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</si>
  <si>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</si>
  <si>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</si>
  <si>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</si>
  <si>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</si>
  <si>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</si>
  <si>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</si>
  <si>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</si>
  <si>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</si>
  <si>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</si>
  <si>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</si>
  <si>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</si>
  <si>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</si>
  <si>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</si>
  <si>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</si>
  <si>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</si>
  <si>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</si>
  <si>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</si>
  <si>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</si>
  <si>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</si>
  <si>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</si>
  <si>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</si>
  <si>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</si>
  <si>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</si>
  <si>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</si>
  <si>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</si>
  <si>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</si>
  <si>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</si>
  <si>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</si>
  <si>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</si>
  <si>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</si>
  <si>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</si>
  <si>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</si>
  <si>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</si>
  <si>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</si>
  <si>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</si>
  <si>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</si>
  <si>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</si>
  <si>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</si>
  <si>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</si>
  <si>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</si>
  <si>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</si>
  <si>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</si>
  <si>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</si>
  <si>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</si>
  <si>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</si>
  <si>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</si>
  <si>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</si>
  <si>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</si>
  <si>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</si>
  <si>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</si>
  <si>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</si>
  <si>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</si>
  <si>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</si>
  <si>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</si>
  <si>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</si>
  <si>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</si>
  <si>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</si>
  <si>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</si>
  <si>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</si>
  <si>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</si>
  <si>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</si>
  <si>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</si>
  <si>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</si>
  <si>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</si>
  <si>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</si>
  <si>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</si>
  <si>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</si>
  <si>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</si>
  <si>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</si>
  <si>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</si>
  <si>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</si>
  <si>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</si>
  <si>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</si>
  <si>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</si>
  <si>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</si>
  <si>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</si>
  <si>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</si>
  <si>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</si>
  <si>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</si>
  <si>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</si>
  <si>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</si>
  <si>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</si>
  <si>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</si>
  <si>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</si>
  <si>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</si>
  <si>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</si>
  <si>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</si>
  <si>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</si>
  <si>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</si>
  <si>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</si>
  <si>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</si>
  <si>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</si>
  <si>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</si>
  <si>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</si>
  <si>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</si>
  <si>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</si>
  <si>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</si>
  <si>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</si>
  <si>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</si>
  <si>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</si>
  <si>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</si>
  <si>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</si>
  <si>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</si>
  <si>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</si>
  <si>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</si>
  <si>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</si>
  <si>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</si>
  <si>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</si>
  <si>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</si>
  <si>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</si>
  <si>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</si>
  <si>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</si>
  <si>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</si>
  <si>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</si>
  <si>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</si>
  <si>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</si>
  <si>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</si>
  <si>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</si>
  <si>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</si>
  <si>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</si>
  <si>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</si>
  <si>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</si>
  <si>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</si>
  <si>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</si>
  <si>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</si>
  <si>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</si>
  <si>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</si>
  <si>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</si>
  <si>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</si>
  <si>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</si>
  <si>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</si>
  <si>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</si>
  <si>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</si>
  <si>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</si>
  <si>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</si>
  <si>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</si>
  <si>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</si>
  <si>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</si>
  <si>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</si>
  <si>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</si>
  <si>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</si>
  <si>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</si>
  <si>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</si>
  <si>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</si>
  <si>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</si>
  <si>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</si>
  <si>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</si>
  <si>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</si>
  <si>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</si>
  <si>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</si>
  <si>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</si>
  <si>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</si>
  <si>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</si>
  <si>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</si>
  <si>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</si>
  <si>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</si>
  <si>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</si>
  <si>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</si>
  <si>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</si>
  <si>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</si>
  <si>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</si>
  <si>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</si>
  <si>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</si>
  <si>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</si>
  <si>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</si>
  <si>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</si>
  <si>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</si>
  <si>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</si>
  <si>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</si>
  <si>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</si>
  <si>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</si>
  <si>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</si>
  <si>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</si>
  <si>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</si>
  <si>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</si>
  <si>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</si>
  <si>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</si>
  <si>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</si>
  <si>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</si>
  <si>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</si>
  <si>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</si>
  <si>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</si>
  <si>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</si>
  <si>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</si>
  <si>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</si>
  <si>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</si>
  <si>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</si>
  <si>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</si>
  <si>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</si>
  <si>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</si>
  <si>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</si>
  <si>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</si>
  <si>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</si>
  <si>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</si>
  <si>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</si>
  <si>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</si>
  <si>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</si>
  <si>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</si>
  <si>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</si>
  <si>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</si>
  <si>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</si>
  <si>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</si>
  <si>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</si>
  <si>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</si>
  <si>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</si>
  <si>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</si>
  <si>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</si>
  <si>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</si>
  <si>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</si>
  <si>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</si>
  <si>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</si>
  <si>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</si>
  <si>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</si>
  <si>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</si>
  <si>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</si>
  <si>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</si>
  <si>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</si>
  <si>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</si>
  <si>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</si>
  <si>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</si>
  <si>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</si>
  <si>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</si>
  <si>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</si>
  <si>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</si>
  <si>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</si>
  <si>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</si>
  <si>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</si>
  <si>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</si>
  <si>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</si>
  <si>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</si>
  <si>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</si>
  <si>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</si>
  <si>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</si>
  <si>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</si>
  <si>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</si>
  <si>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</si>
  <si>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</si>
  <si>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</si>
  <si>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</si>
  <si>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</si>
  <si>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</si>
  <si>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</si>
  <si>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</si>
  <si>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</si>
  <si>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</si>
  <si>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</si>
  <si>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</si>
  <si>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</si>
  <si>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</si>
  <si>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</si>
  <si>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</si>
  <si>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</si>
  <si>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</si>
  <si>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</si>
  <si>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</si>
  <si>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</si>
  <si>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</si>
  <si>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</si>
  <si>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</si>
  <si>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</si>
  <si>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</si>
  <si>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</si>
  <si>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</si>
  <si>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</si>
  <si>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</si>
  <si>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</si>
  <si>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</si>
  <si>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</si>
  <si>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</si>
  <si>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</si>
  <si>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</si>
  <si>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</si>
  <si>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</si>
  <si>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</si>
  <si>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</si>
  <si>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</si>
  <si>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</si>
  <si>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</si>
  <si>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</si>
  <si>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</si>
  <si>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</si>
  <si>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</si>
  <si>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</si>
  <si>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</si>
  <si>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</si>
  <si>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</si>
  <si>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</si>
  <si>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</si>
  <si>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</si>
  <si>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</si>
  <si>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</si>
  <si>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</si>
  <si>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</si>
  <si>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</si>
  <si>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</si>
  <si>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</si>
  <si>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</si>
  <si>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</si>
  <si>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</si>
  <si>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</si>
  <si>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</si>
  <si>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</si>
  <si>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</si>
  <si>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</si>
  <si>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</si>
  <si>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</si>
  <si>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</si>
  <si>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</si>
  <si>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</si>
  <si>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</si>
  <si>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</si>
  <si>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</si>
  <si>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</si>
  <si>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</si>
  <si>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</si>
  <si>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</si>
  <si>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</si>
  <si>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</si>
  <si>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</si>
  <si>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</si>
  <si>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</si>
  <si>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</si>
  <si>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</si>
  <si>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</si>
  <si>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</si>
  <si>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</si>
  <si>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</si>
  <si>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</si>
  <si>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</si>
  <si>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</si>
  <si>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</si>
  <si>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</si>
  <si>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</si>
  <si>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</si>
  <si>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</si>
  <si>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</si>
  <si>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</si>
  <si>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</si>
  <si>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</si>
  <si>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</si>
  <si>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</si>
  <si>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</si>
  <si>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</si>
  <si>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</si>
  <si>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</si>
  <si>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</si>
  <si>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</si>
  <si>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</si>
  <si>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</si>
  <si>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</si>
  <si>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</si>
  <si>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</si>
  <si>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</si>
  <si>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</si>
  <si>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</si>
  <si>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</si>
  <si>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</si>
  <si>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</si>
  <si>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</si>
  <si>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</si>
  <si>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</si>
  <si>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</si>
  <si>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</si>
  <si>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</si>
  <si>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</si>
  <si>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</si>
  <si>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</si>
  <si>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</si>
  <si>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</si>
  <si>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</si>
  <si>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</si>
  <si>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</si>
  <si>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</si>
  <si>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</si>
  <si>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</si>
  <si>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</si>
  <si>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</si>
  <si>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</si>
  <si>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</si>
  <si>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</si>
  <si>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</si>
  <si>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</si>
  <si>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</si>
  <si>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</si>
  <si>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</si>
  <si>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</si>
  <si>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</si>
  <si>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</si>
  <si>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</si>
  <si>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</si>
  <si>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</si>
  <si>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</si>
  <si>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</si>
  <si>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</si>
  <si>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</si>
  <si>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</si>
  <si>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</si>
  <si>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</si>
  <si>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</si>
  <si>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</si>
  <si>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</si>
  <si>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</si>
  <si>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</si>
  <si>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</si>
  <si>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</si>
  <si>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</si>
  <si>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</si>
  <si>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</si>
  <si>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</si>
  <si>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</si>
  <si>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</si>
  <si>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</si>
  <si>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</si>
  <si>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</si>
  <si>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</si>
  <si>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</si>
  <si>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</si>
  <si>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</si>
  <si>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</si>
  <si>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</si>
  <si>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</si>
  <si>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</si>
  <si>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</si>
  <si>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</si>
  <si>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</si>
  <si>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</si>
  <si>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</si>
  <si>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</si>
  <si>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</si>
  <si>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</si>
  <si>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</si>
  <si>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</si>
  <si>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</si>
  <si>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</si>
  <si>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</si>
  <si>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</si>
  <si>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</si>
  <si>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</si>
  <si>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</si>
  <si>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</si>
  <si>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</si>
  <si>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</si>
  <si>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</si>
  <si>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</si>
  <si>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</si>
  <si>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</si>
  <si>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</si>
  <si>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</si>
  <si>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</si>
  <si>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</si>
  <si>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</si>
  <si>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</si>
  <si>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</si>
  <si>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</si>
  <si>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</si>
  <si>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</si>
  <si>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</si>
  <si>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</si>
  <si>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</si>
  <si>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</si>
  <si>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</si>
  <si>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</si>
  <si>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</si>
  <si>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</si>
  <si>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</si>
  <si>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</si>
  <si>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</si>
  <si>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</si>
  <si>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</si>
  <si>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</si>
  <si>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</si>
  <si>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</si>
  <si>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</si>
  <si>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</si>
  <si>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</si>
  <si>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</si>
  <si>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</si>
  <si>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</si>
  <si>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</si>
  <si>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</si>
  <si>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</si>
  <si>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</si>
  <si>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</si>
  <si>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</si>
  <si>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</si>
  <si>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</si>
  <si>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</si>
  <si>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</si>
  <si>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</si>
  <si>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</si>
  <si>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</si>
  <si>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</si>
  <si>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</si>
  <si>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</si>
  <si>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</si>
  <si>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</si>
  <si>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</si>
  <si>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</si>
  <si>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</si>
  <si>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</si>
  <si>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</si>
  <si>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</si>
  <si>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</si>
  <si>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</si>
  <si>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</si>
  <si>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</si>
  <si>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</si>
  <si>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</si>
  <si>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</si>
  <si>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</si>
  <si>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</si>
  <si>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</si>
  <si>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</si>
  <si>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</si>
  <si>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</si>
  <si>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</si>
  <si>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</si>
  <si>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</si>
  <si>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</si>
  <si>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</si>
  <si>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</si>
  <si>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</si>
  <si>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</si>
  <si>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</si>
  <si>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</si>
  <si>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</si>
  <si>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</si>
  <si>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</si>
  <si>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</si>
  <si>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</si>
  <si>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</si>
  <si>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</si>
  <si>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</si>
  <si>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</si>
  <si>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</si>
  <si>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</si>
  <si>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</si>
  <si>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</si>
  <si>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</si>
  <si>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</si>
  <si>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</si>
  <si>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</si>
  <si>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</si>
  <si>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</si>
  <si>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</si>
  <si>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</si>
  <si>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</si>
  <si>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</si>
  <si>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</si>
  <si>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</si>
  <si>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</si>
  <si>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</si>
  <si>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</si>
  <si>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</si>
  <si>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</si>
  <si>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</si>
  <si>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</si>
  <si>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</si>
  <si>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</si>
  <si>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</si>
  <si>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</si>
  <si>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</si>
  <si>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</si>
  <si>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</si>
  <si>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</si>
  <si>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</si>
  <si>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</si>
  <si>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</si>
  <si>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</si>
  <si>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</si>
  <si>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</si>
  <si>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</si>
  <si>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</si>
  <si>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</si>
  <si>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</si>
  <si>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</si>
  <si>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</si>
  <si>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</si>
  <si>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</si>
  <si>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</si>
  <si>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</si>
  <si>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</si>
  <si>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</si>
  <si>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</si>
  <si>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</si>
  <si>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</si>
  <si>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</si>
  <si>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</si>
  <si>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</si>
  <si>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</si>
  <si>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</si>
  <si>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</si>
  <si>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</si>
  <si>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</si>
  <si>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</si>
  <si>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</si>
  <si>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</si>
  <si>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</si>
  <si>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</si>
  <si>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</si>
  <si>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</si>
  <si>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</si>
  <si>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</si>
  <si>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</si>
  <si>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</si>
  <si>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</si>
  <si>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</si>
  <si>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</si>
  <si>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</si>
  <si>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</si>
  <si>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</si>
  <si>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</si>
  <si>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</si>
  <si>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</si>
  <si>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</si>
  <si>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</si>
  <si>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</si>
  <si>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</si>
  <si>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</si>
  <si>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</si>
  <si>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</si>
  <si>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</si>
  <si>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</si>
  <si>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</si>
  <si>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</si>
  <si>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</si>
  <si>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</si>
  <si>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</si>
  <si>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</si>
  <si>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</si>
  <si>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</si>
  <si>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</si>
  <si>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</si>
  <si>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</si>
  <si>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</si>
  <si>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</si>
  <si>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</si>
  <si>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</si>
  <si>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</si>
  <si>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</si>
  <si>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</si>
  <si>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</si>
  <si>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</si>
  <si>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</si>
  <si>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</si>
  <si>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</si>
  <si>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</si>
  <si>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</si>
  <si>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</si>
  <si>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</si>
  <si>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</si>
  <si>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</si>
  <si>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</si>
  <si>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</si>
  <si>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</si>
  <si>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</si>
  <si>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</si>
  <si>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</si>
  <si>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</si>
  <si>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</si>
  <si>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</si>
  <si>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</si>
  <si>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</si>
  <si>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</si>
  <si>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</si>
  <si>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</si>
  <si>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</si>
  <si>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</si>
  <si>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</si>
  <si>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</si>
  <si>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</si>
  <si>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</si>
  <si>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</si>
  <si>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</si>
  <si>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</si>
  <si>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</si>
  <si>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</si>
  <si>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</si>
  <si>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</si>
  <si>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</si>
  <si>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</si>
  <si>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</si>
  <si>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</si>
  <si>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</si>
  <si>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</si>
  <si>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</si>
  <si>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</si>
  <si>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</si>
  <si>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</si>
  <si>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</si>
  <si>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</si>
  <si>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</si>
  <si>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</si>
  <si>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</si>
  <si>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</si>
  <si>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</si>
  <si>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</si>
  <si>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</si>
  <si>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</si>
  <si>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</si>
  <si>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</si>
  <si>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</si>
  <si>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</si>
  <si>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</si>
  <si>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</si>
  <si>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</si>
  <si>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</si>
  <si>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</si>
  <si>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</si>
  <si>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</si>
  <si>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</si>
  <si>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</si>
  <si>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</si>
  <si>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</si>
  <si>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</si>
  <si>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</si>
  <si>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</si>
  <si>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</si>
  <si>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</si>
  <si>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</si>
  <si>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</si>
  <si>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</si>
  <si>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</si>
  <si>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</si>
  <si>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</si>
  <si>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</si>
  <si>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</si>
  <si>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</si>
  <si>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</si>
  <si>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</si>
  <si>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</si>
  <si>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</si>
  <si>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</si>
  <si>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</si>
  <si>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</si>
  <si>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</si>
  <si>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</si>
  <si>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</si>
  <si>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</si>
  <si>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</si>
  <si>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</si>
  <si>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</si>
  <si>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</si>
  <si>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</si>
  <si>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</si>
  <si>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</si>
  <si>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</si>
  <si>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</si>
  <si>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</si>
  <si>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</si>
  <si>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</si>
  <si>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</si>
  <si>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</si>
  <si>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</si>
  <si>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</si>
  <si>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</si>
  <si>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</si>
  <si>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</si>
  <si>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</si>
  <si>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</si>
  <si>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</si>
  <si>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</si>
  <si>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</si>
  <si>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</si>
  <si>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</si>
  <si>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</si>
  <si>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</si>
  <si>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</si>
  <si>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</si>
  <si>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</si>
  <si>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</si>
  <si>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</si>
  <si>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</si>
  <si>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</si>
  <si>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</si>
  <si>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</si>
  <si>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</si>
  <si>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</si>
  <si>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</si>
  <si>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</si>
  <si>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</si>
  <si>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</si>
  <si>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</si>
  <si>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</si>
  <si>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</si>
  <si>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</si>
  <si>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</si>
  <si>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</si>
  <si>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</si>
  <si>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</si>
  <si>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</si>
  <si>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</si>
  <si>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</si>
  <si>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</si>
  <si>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</si>
  <si>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</si>
  <si>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</si>
  <si>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</si>
  <si>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</si>
  <si>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</si>
  <si>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</si>
  <si>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</si>
  <si>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</si>
  <si>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</si>
  <si>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</si>
  <si>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</si>
  <si>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</si>
  <si>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</si>
  <si>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</si>
  <si>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</si>
  <si>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</si>
  <si>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</si>
  <si>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</si>
  <si>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</si>
  <si>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</si>
  <si>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</si>
  <si>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</si>
  <si>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</si>
  <si>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</si>
  <si>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</si>
  <si>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</si>
  <si>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</si>
  <si>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</si>
  <si>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</si>
  <si>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</si>
  <si>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</si>
  <si>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</si>
  <si>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</si>
  <si>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</si>
  <si>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</si>
  <si>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</si>
  <si>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</si>
  <si>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</si>
  <si>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</si>
  <si>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</si>
  <si>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</si>
  <si>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</si>
  <si>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</si>
  <si>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</si>
  <si>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</si>
  <si>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</si>
  <si>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</si>
  <si>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</si>
  <si>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</si>
  <si>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</si>
  <si>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</si>
  <si>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</si>
  <si>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</si>
  <si>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</si>
  <si>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</si>
  <si>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</si>
  <si>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</si>
  <si>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</si>
  <si>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</si>
  <si>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</si>
  <si>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</si>
  <si>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</si>
  <si>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</si>
  <si>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</si>
  <si>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</si>
  <si>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</si>
  <si>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</si>
  <si>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</si>
  <si>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</si>
  <si>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</si>
  <si>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</si>
  <si>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</si>
  <si>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</si>
  <si>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</si>
  <si>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</si>
  <si>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</si>
  <si>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</si>
  <si>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</si>
  <si>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</si>
  <si>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</si>
  <si>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</si>
  <si>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</si>
  <si>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</si>
  <si>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</si>
  <si>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</si>
  <si>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</si>
  <si>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</si>
  <si>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</si>
  <si>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</si>
  <si>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</si>
  <si>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</si>
  <si>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</si>
  <si>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</si>
  <si>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</si>
  <si>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</si>
  <si>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</si>
  <si>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</si>
  <si>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</si>
  <si>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</si>
  <si>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</si>
  <si>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</si>
  <si>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</si>
  <si>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</si>
  <si>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</si>
  <si>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</si>
  <si>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</si>
  <si>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</si>
  <si>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</si>
  <si>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</si>
  <si>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</si>
  <si>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</si>
  <si>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</si>
  <si>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</si>
  <si>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</si>
  <si>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</si>
  <si>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</si>
  <si>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</si>
  <si>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</si>
  <si>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</si>
  <si>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</si>
  <si>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</si>
  <si>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</si>
  <si>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</si>
  <si>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</si>
  <si>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</si>
  <si>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</si>
  <si>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</si>
  <si>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</si>
  <si>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</si>
  <si>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</si>
  <si>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</si>
  <si>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</si>
  <si>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</si>
  <si>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</si>
  <si>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</si>
  <si>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</si>
  <si>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</si>
  <si>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</si>
  <si>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</si>
  <si>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</si>
  <si>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</si>
  <si>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</si>
  <si>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</si>
  <si>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</si>
  <si>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</si>
  <si>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</si>
  <si>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</si>
  <si>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</si>
  <si>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</si>
  <si>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</si>
  <si>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</si>
  <si>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</si>
  <si>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</si>
  <si>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</si>
  <si>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</si>
  <si>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</si>
  <si>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</si>
  <si>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</si>
  <si>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</si>
  <si>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</si>
  <si>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</si>
  <si>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</si>
  <si>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</si>
  <si>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</si>
  <si>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</si>
  <si>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</si>
  <si>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</si>
  <si>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</si>
  <si>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</si>
  <si>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</si>
  <si>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</si>
  <si>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</si>
  <si>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</si>
  <si>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</si>
  <si>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</si>
  <si>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</si>
  <si>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</si>
  <si>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</si>
  <si>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</si>
  <si>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</si>
  <si>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</si>
  <si>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</si>
  <si>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</si>
  <si>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</si>
  <si>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</si>
  <si>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</si>
  <si>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</si>
  <si>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</si>
  <si>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</si>
  <si>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</si>
  <si>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</si>
  <si>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</si>
  <si>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</si>
  <si>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</si>
  <si>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</si>
  <si>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</si>
  <si>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</si>
  <si>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</si>
  <si>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</si>
  <si>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</si>
  <si>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</si>
  <si>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</si>
  <si>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</si>
  <si>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</si>
  <si>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</si>
  <si>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</si>
  <si>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</si>
  <si>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</si>
  <si>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</si>
  <si>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</si>
  <si>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</si>
  <si>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</si>
  <si>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</si>
  <si>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</si>
  <si>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</si>
  <si>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</si>
  <si>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</si>
  <si>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</si>
  <si>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</si>
  <si>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</si>
  <si>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</si>
  <si>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</si>
  <si>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</si>
  <si>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</si>
  <si>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</si>
  <si>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</si>
  <si>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</si>
  <si>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</si>
  <si>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</si>
  <si>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</si>
  <si>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</si>
  <si>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</si>
  <si>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</si>
  <si>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</si>
  <si>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</si>
  <si>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</si>
  <si>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</si>
  <si>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</si>
  <si>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</si>
  <si>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</si>
  <si>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</si>
  <si>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</si>
  <si>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</si>
  <si>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</si>
  <si>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</si>
  <si>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</si>
  <si>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</si>
  <si>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</si>
  <si>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</si>
  <si>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</si>
  <si>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</si>
  <si>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</si>
  <si>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</si>
  <si>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</si>
  <si>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</si>
  <si>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</si>
  <si>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</si>
  <si>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</si>
  <si>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</si>
  <si>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</si>
  <si>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</si>
  <si>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</si>
  <si>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</si>
  <si>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</si>
  <si>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</si>
  <si>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</si>
  <si>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</si>
  <si>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</si>
  <si>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</si>
  <si>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</si>
  <si>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</si>
  <si>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</si>
  <si>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</si>
  <si>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</si>
  <si>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</si>
  <si>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</si>
  <si>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</si>
  <si>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</si>
  <si>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</si>
  <si>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</si>
  <si>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</si>
  <si>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</si>
  <si>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</si>
  <si>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</si>
  <si>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</si>
  <si>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</si>
  <si>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</si>
  <si>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</si>
  <si>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</si>
  <si>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</si>
  <si>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</si>
  <si>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</si>
  <si>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</si>
  <si>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</si>
  <si>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</si>
  <si>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</si>
  <si>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</si>
  <si>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</si>
  <si>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</si>
  <si>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</si>
  <si>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</si>
  <si>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</si>
  <si>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</si>
  <si>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</si>
  <si>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</si>
  <si>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</si>
  <si>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</si>
  <si>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</si>
  <si>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</si>
  <si>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</si>
  <si>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</si>
  <si>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</si>
  <si>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</si>
  <si>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</si>
  <si>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</si>
  <si>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</si>
  <si>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</si>
  <si>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</si>
  <si>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</si>
  <si>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</si>
  <si>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</si>
  <si>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</si>
  <si>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</si>
  <si>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</si>
  <si>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</si>
  <si>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</si>
  <si>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</si>
  <si>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</si>
  <si>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</si>
  <si>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</si>
  <si>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</si>
  <si>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</si>
  <si>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</si>
  <si>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</si>
  <si>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</si>
  <si>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</si>
  <si>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</si>
  <si>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</si>
  <si>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</si>
  <si>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</si>
  <si>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</si>
  <si>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</si>
  <si>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</si>
  <si>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</si>
  <si>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</si>
  <si>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</si>
  <si>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</si>
  <si>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</si>
  <si>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</si>
  <si>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</si>
  <si>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</si>
  <si>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</si>
  <si>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</si>
  <si>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</si>
  <si>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</si>
  <si>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</si>
  <si>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</si>
  <si>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</si>
  <si>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</si>
  <si>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</si>
  <si>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</si>
  <si>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</si>
  <si>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</si>
  <si>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</si>
  <si>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</si>
  <si>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</si>
  <si>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</si>
  <si>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</si>
  <si>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</si>
  <si>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</si>
  <si>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</si>
  <si>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</si>
  <si>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</si>
  <si>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</si>
  <si>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</si>
  <si>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</si>
  <si>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</si>
  <si>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</si>
  <si>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</si>
  <si>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</si>
  <si>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</si>
  <si>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</si>
  <si>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</si>
  <si>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</si>
  <si>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</si>
  <si>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</si>
  <si>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</si>
  <si>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</si>
  <si>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</si>
  <si>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</si>
  <si>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</si>
  <si>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</si>
  <si>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</si>
  <si>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</si>
  <si>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</si>
  <si>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</si>
  <si>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</si>
  <si>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</si>
  <si>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</si>
  <si>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</si>
  <si>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</si>
  <si>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</si>
  <si>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</si>
  <si>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</si>
  <si>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</si>
  <si>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</si>
  <si>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</si>
  <si>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</si>
  <si>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</si>
  <si>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</si>
  <si>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</si>
  <si>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</si>
  <si>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</si>
  <si>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</si>
  <si>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</si>
  <si>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</si>
  <si>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</si>
  <si>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</si>
  <si>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</si>
  <si>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</si>
  <si>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</si>
  <si>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</si>
  <si>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</si>
  <si>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</si>
  <si>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</si>
  <si>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</si>
  <si>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</si>
  <si>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</si>
  <si>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</si>
  <si>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</si>
  <si>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</si>
  <si>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</si>
  <si>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</si>
  <si>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</si>
  <si>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</si>
  <si>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</si>
  <si>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</si>
  <si>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</si>
  <si>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</si>
  <si>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</si>
  <si>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</si>
  <si>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</si>
  <si>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</si>
  <si>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</si>
  <si>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</si>
  <si>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</si>
  <si>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</si>
  <si>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</si>
  <si>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</si>
  <si>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</si>
  <si>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</si>
  <si>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</si>
  <si>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</si>
  <si>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</si>
  <si>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</si>
  <si>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</si>
  <si>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</si>
  <si>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</si>
  <si>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</si>
  <si>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</si>
  <si>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</si>
  <si>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</si>
  <si>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</si>
  <si>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</si>
  <si>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</si>
  <si>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</si>
  <si>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</si>
  <si>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</si>
  <si>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</si>
  <si>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</si>
  <si>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</si>
  <si>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</si>
  <si>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</si>
  <si>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</si>
  <si>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</si>
  <si>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</si>
  <si>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</si>
  <si>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</si>
  <si>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</si>
  <si>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</si>
  <si>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</si>
  <si>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</si>
  <si>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</si>
  <si>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</si>
  <si>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</si>
  <si>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</si>
  <si>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</si>
  <si>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</si>
  <si>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</si>
  <si>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</si>
  <si>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</si>
  <si>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</si>
  <si>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</si>
  <si>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</si>
  <si>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</si>
  <si>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</si>
  <si>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</si>
  <si>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</si>
  <si>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</si>
  <si>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</si>
  <si>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</si>
  <si>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</si>
  <si>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</si>
  <si>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</si>
  <si>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</si>
  <si>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</si>
  <si>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</si>
  <si>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</si>
  <si>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</si>
  <si>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</si>
  <si>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</si>
  <si>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</si>
  <si>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</si>
  <si>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</si>
  <si>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</si>
  <si>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</si>
  <si>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</si>
  <si>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</si>
  <si>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</si>
  <si>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</si>
  <si>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</si>
  <si>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</si>
  <si>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</si>
  <si>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</si>
  <si>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</si>
  <si>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</si>
  <si>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</si>
  <si>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</si>
  <si>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</si>
  <si>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</si>
  <si>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</si>
  <si>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</si>
  <si>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</si>
  <si>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</si>
  <si>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</si>
  <si>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</si>
  <si>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</si>
  <si>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</si>
  <si>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</si>
  <si>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</si>
  <si>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</si>
  <si>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</si>
  <si>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</si>
  <si>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</si>
  <si>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</si>
  <si>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</si>
  <si>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</si>
  <si>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</si>
  <si>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</si>
  <si>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</si>
  <si>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</si>
  <si>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</si>
  <si>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</si>
  <si>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</si>
  <si>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</si>
  <si>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</si>
  <si>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</si>
  <si>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</si>
  <si>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</si>
  <si>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</si>
  <si>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</si>
  <si>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</si>
  <si>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</si>
  <si>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</si>
  <si>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</si>
  <si>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</si>
  <si>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</si>
  <si>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</si>
  <si>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</si>
  <si>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</si>
  <si>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</si>
  <si>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</si>
  <si>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</si>
  <si>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</si>
  <si>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</si>
  <si>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</si>
  <si>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</si>
  <si>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</si>
  <si>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</si>
  <si>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</si>
  <si>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</si>
  <si>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</si>
  <si>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</si>
  <si>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</si>
  <si>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</si>
  <si>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</si>
  <si>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</si>
  <si>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</si>
  <si>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</si>
  <si>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</si>
  <si>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</si>
  <si>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</si>
  <si>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</si>
  <si>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</si>
  <si>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</si>
  <si>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</si>
  <si>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</si>
  <si>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</si>
  <si>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</si>
  <si>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</si>
  <si>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</si>
  <si>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</si>
  <si>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</si>
  <si>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</si>
  <si>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</si>
  <si>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</si>
  <si>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</si>
  <si>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</si>
  <si>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</si>
  <si>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</si>
  <si>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</si>
  <si>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</si>
  <si>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</si>
  <si>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</si>
  <si>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</si>
  <si>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</si>
  <si>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</si>
  <si>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</si>
  <si>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</si>
  <si>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</si>
  <si>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</si>
  <si>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</si>
  <si>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</si>
  <si>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</si>
  <si>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</si>
  <si>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</si>
  <si>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</si>
  <si>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</si>
  <si>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</si>
  <si>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</si>
  <si>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</si>
  <si>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</si>
  <si>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</si>
  <si>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</si>
  <si>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</si>
  <si>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</si>
  <si>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</si>
  <si>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</si>
  <si>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</si>
  <si>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</si>
  <si>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</si>
  <si>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</si>
  <si>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</si>
  <si>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</si>
  <si>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</si>
  <si>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</si>
  <si>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</si>
  <si>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</si>
  <si>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</si>
  <si>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</si>
  <si>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</si>
  <si>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</si>
  <si>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</si>
  <si>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</si>
  <si>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</si>
  <si>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</si>
  <si>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</si>
  <si>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</si>
  <si>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</si>
  <si>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</si>
  <si>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</si>
  <si>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</si>
  <si>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</si>
  <si>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</si>
  <si>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</si>
  <si>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</si>
  <si>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</si>
  <si>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</si>
  <si>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</si>
  <si>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</si>
  <si>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</si>
  <si>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</si>
  <si>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</si>
  <si>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</si>
  <si>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</si>
  <si>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</si>
  <si>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</si>
  <si>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</si>
  <si>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</si>
  <si>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</si>
  <si>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</si>
  <si>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</si>
  <si>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</si>
  <si>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</si>
  <si>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</si>
  <si>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</si>
  <si>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</si>
  <si>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</si>
  <si>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</si>
  <si>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</si>
  <si>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</si>
  <si>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</si>
  <si>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</si>
  <si>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</si>
  <si>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</si>
  <si>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</si>
  <si>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</si>
  <si>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</si>
  <si>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</si>
  <si>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</si>
  <si>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</si>
  <si>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</si>
  <si>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</si>
  <si>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</si>
  <si>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</si>
  <si>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</si>
  <si>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</si>
  <si>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</si>
  <si>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</si>
  <si>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</si>
  <si>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</si>
  <si>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</si>
  <si>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</si>
  <si>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</si>
  <si>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</si>
  <si>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</si>
  <si>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</si>
  <si>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</si>
  <si>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</si>
  <si>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</si>
  <si>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</si>
  <si>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</si>
  <si>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</si>
  <si>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</si>
  <si>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</si>
  <si>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</si>
  <si>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</si>
  <si>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</si>
  <si>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</si>
  <si>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</si>
  <si>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</si>
  <si>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</si>
  <si>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</si>
  <si>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</si>
  <si>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</si>
  <si>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</si>
  <si>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</si>
  <si>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</si>
  <si>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</si>
  <si>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</si>
  <si>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</si>
  <si>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</si>
  <si>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</si>
  <si>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</si>
  <si>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</si>
  <si>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</si>
  <si>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</si>
  <si>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</si>
  <si>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</si>
  <si>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</si>
  <si>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</si>
  <si>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</si>
  <si>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</si>
  <si>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</si>
  <si>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</si>
  <si>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</si>
  <si>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</si>
  <si>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</si>
  <si>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</si>
  <si>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</si>
  <si>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</si>
  <si>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</si>
  <si>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</si>
  <si>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</si>
  <si>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</si>
  <si>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</si>
  <si>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</si>
  <si>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</si>
  <si>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</si>
  <si>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</si>
  <si>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</si>
  <si>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</si>
  <si>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</si>
  <si>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</si>
  <si>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</si>
  <si>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</si>
  <si>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</si>
  <si>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</si>
  <si>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</si>
  <si>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</si>
  <si>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</si>
  <si>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</si>
  <si>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</si>
  <si>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</si>
  <si>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</si>
  <si>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</si>
  <si>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</si>
  <si>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</si>
  <si>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</si>
  <si>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</si>
  <si>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</si>
  <si>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</si>
  <si>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</si>
  <si>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</si>
  <si>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</si>
  <si>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</si>
  <si>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</si>
  <si>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</si>
  <si>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</si>
  <si>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</si>
  <si>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</si>
  <si>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</si>
  <si>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</si>
  <si>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</si>
  <si>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</si>
  <si>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</si>
  <si>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</si>
  <si>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</si>
  <si>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</si>
  <si>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</si>
  <si>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</si>
  <si>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</si>
  <si>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</si>
  <si>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</si>
  <si>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</si>
  <si>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</si>
  <si>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</si>
  <si>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</si>
  <si>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</si>
  <si>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</si>
  <si>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</si>
  <si>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</si>
  <si>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</si>
  <si>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</si>
  <si>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</si>
  <si>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</si>
  <si>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</si>
  <si>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</si>
  <si>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</si>
  <si>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</si>
  <si>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</si>
  <si>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</si>
  <si>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</si>
  <si>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</si>
  <si>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</si>
  <si>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</si>
  <si>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</si>
  <si>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</si>
  <si>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</si>
  <si>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</si>
  <si>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</si>
  <si>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</si>
  <si>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</si>
  <si>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</si>
  <si>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</si>
  <si>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</si>
  <si>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</si>
  <si>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</si>
  <si>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</si>
  <si>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</si>
  <si>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</si>
  <si>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</si>
  <si>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</si>
  <si>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</si>
  <si>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</si>
  <si>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</si>
  <si>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</si>
  <si>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</si>
  <si>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</si>
  <si>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</si>
  <si>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</si>
  <si>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</si>
  <si>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</si>
  <si>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</si>
  <si>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</si>
  <si>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</si>
  <si>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</si>
  <si>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</si>
  <si>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</si>
  <si>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</si>
  <si>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</si>
  <si>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</si>
  <si>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</si>
  <si>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</si>
  <si>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</si>
  <si>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</si>
  <si>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</si>
  <si>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</si>
  <si>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</si>
  <si>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</si>
  <si>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</si>
  <si>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</si>
  <si>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</si>
  <si>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</si>
  <si>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</si>
  <si>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</si>
  <si>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</si>
  <si>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</si>
  <si>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</si>
  <si>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</si>
  <si>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</si>
  <si>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</si>
  <si>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</si>
  <si>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</si>
  <si>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</si>
  <si>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</si>
  <si>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</si>
  <si>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</si>
  <si>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</si>
  <si>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</si>
  <si>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</si>
  <si>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</si>
  <si>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</si>
  <si>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</si>
  <si>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</si>
  <si>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</si>
  <si>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</si>
  <si>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</si>
  <si>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</si>
  <si>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</si>
  <si>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</si>
  <si>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</si>
  <si>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</si>
  <si>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</si>
  <si>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</si>
  <si>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</si>
  <si>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</si>
  <si>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</si>
  <si>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</si>
  <si>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</si>
  <si>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</si>
  <si>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</si>
  <si>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</si>
  <si>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</si>
  <si>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</si>
  <si>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</si>
  <si>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</si>
  <si>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</si>
  <si>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</si>
  <si>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</si>
  <si>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</si>
  <si>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</si>
  <si>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</si>
  <si>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</si>
  <si>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</si>
  <si>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</si>
  <si>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</si>
  <si>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</si>
  <si>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</si>
  <si>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</si>
  <si>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</si>
  <si>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</si>
  <si>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</si>
  <si>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</si>
  <si>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</si>
  <si>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</si>
  <si>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</si>
  <si>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</si>
  <si>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</si>
  <si>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</si>
  <si>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</si>
  <si>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</si>
  <si>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</si>
  <si>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</si>
  <si>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</si>
  <si>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</si>
  <si>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</si>
  <si>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</si>
  <si>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</si>
  <si>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</si>
  <si>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</si>
  <si>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</si>
  <si>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</si>
  <si>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</si>
  <si>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</si>
  <si>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</si>
  <si>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</si>
  <si>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</si>
  <si>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</si>
  <si>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</si>
  <si>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</si>
  <si>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</si>
  <si>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</si>
  <si>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</si>
  <si>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</si>
  <si>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</si>
  <si>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</si>
  <si>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</si>
  <si>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</si>
  <si>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</si>
  <si>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</si>
  <si>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</si>
  <si>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</si>
  <si>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</si>
  <si>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</si>
  <si>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</si>
  <si>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</si>
  <si>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</si>
  <si>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</si>
  <si>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</si>
  <si>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</si>
  <si>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</si>
  <si>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</si>
  <si>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</si>
  <si>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</si>
  <si>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</si>
  <si>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</si>
  <si>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</si>
  <si>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</si>
  <si>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</si>
  <si>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</si>
  <si>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</si>
  <si>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</si>
  <si>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</si>
  <si>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</si>
  <si>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</si>
  <si>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</si>
  <si>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</si>
  <si>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</si>
  <si>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</si>
  <si>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</si>
  <si>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</si>
  <si>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</si>
  <si>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</si>
  <si>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</si>
  <si>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</si>
  <si>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</si>
  <si>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</si>
  <si>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</si>
  <si>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</si>
  <si>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</si>
  <si>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</si>
  <si>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</si>
  <si>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</si>
  <si>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</si>
  <si>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</si>
  <si>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</si>
  <si>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</si>
  <si>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</si>
  <si>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</si>
  <si>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</si>
  <si>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</si>
  <si>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</si>
  <si>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</si>
  <si>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</si>
  <si>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</si>
  <si>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</si>
  <si>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</si>
  <si>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</si>
  <si>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</si>
  <si>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</si>
  <si>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</si>
  <si>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</si>
  <si>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</si>
  <si>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</si>
  <si>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</si>
  <si>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</si>
  <si>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</si>
  <si>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</si>
  <si>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</si>
  <si>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</si>
  <si>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</si>
  <si>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</si>
  <si>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</si>
  <si>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</si>
  <si>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</si>
  <si>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</si>
  <si>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</si>
  <si>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</si>
  <si>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</si>
  <si>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</si>
  <si>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</si>
  <si>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</si>
  <si>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</si>
  <si>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</si>
  <si>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</si>
  <si>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</si>
  <si>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</si>
  <si>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</si>
  <si>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</si>
  <si>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</si>
  <si>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</si>
  <si>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</si>
  <si>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</si>
  <si>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</si>
  <si>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</si>
  <si>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</si>
  <si>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</si>
  <si>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</si>
  <si>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</si>
  <si>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</si>
  <si>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</si>
  <si>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</si>
  <si>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</si>
  <si>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</si>
  <si>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</si>
  <si>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</si>
  <si>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</si>
  <si>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</si>
  <si>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</si>
  <si>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</si>
  <si>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</si>
  <si>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</si>
  <si>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</si>
  <si>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</si>
  <si>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</si>
  <si>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</si>
  <si>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</si>
  <si>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</si>
  <si>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</si>
  <si>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</si>
  <si>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</si>
  <si>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</si>
  <si>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</si>
  <si>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</si>
  <si>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</si>
  <si>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</si>
  <si>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</si>
  <si>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</si>
  <si>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</si>
  <si>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</si>
  <si>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</si>
  <si>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</si>
  <si>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</si>
  <si>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</si>
  <si>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</si>
  <si>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</si>
  <si>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</si>
  <si>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</si>
  <si>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</si>
  <si>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</si>
  <si>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</si>
  <si>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</si>
  <si>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</si>
  <si>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</si>
  <si>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</si>
  <si>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</si>
  <si>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</si>
  <si>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</si>
  <si>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</si>
  <si>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</si>
  <si>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</si>
  <si>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</si>
  <si>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</si>
  <si>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</si>
  <si>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</si>
  <si>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</si>
  <si>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</si>
  <si>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</si>
  <si>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</si>
  <si>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</si>
  <si>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</si>
  <si>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</si>
  <si>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</si>
  <si>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</si>
  <si>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</si>
  <si>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</si>
  <si>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</si>
  <si>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</si>
  <si>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</si>
  <si>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</si>
  <si>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</si>
  <si>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</si>
  <si>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</si>
  <si>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</si>
  <si>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</si>
  <si>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</si>
  <si>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</si>
  <si>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</si>
  <si>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</si>
  <si>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</si>
  <si>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</si>
  <si>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</si>
  <si>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</si>
  <si>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</si>
  <si>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</si>
  <si>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</si>
  <si>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</si>
  <si>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</si>
  <si>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</si>
  <si>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</si>
  <si>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</si>
  <si>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</si>
  <si>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</si>
  <si>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</si>
  <si>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</si>
  <si>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</si>
  <si>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</si>
  <si>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</si>
  <si>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</si>
  <si>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</si>
  <si>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</si>
  <si>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</si>
  <si>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</si>
  <si>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</si>
  <si>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</si>
  <si>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</si>
  <si>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</si>
  <si>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</si>
  <si>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</si>
  <si>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</si>
  <si>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</si>
  <si>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</si>
  <si>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</si>
  <si>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</si>
  <si>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</si>
  <si>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</si>
  <si>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</si>
  <si>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</si>
  <si>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</si>
  <si>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</si>
  <si>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</si>
  <si>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</si>
  <si>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</si>
  <si>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</si>
  <si>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</si>
  <si>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</si>
  <si>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</si>
  <si>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</si>
  <si>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</si>
  <si>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</si>
  <si>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</si>
  <si>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</si>
  <si>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</si>
  <si>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</si>
  <si>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</si>
  <si>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</si>
  <si>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</si>
  <si>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</si>
  <si>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</si>
  <si>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</si>
  <si>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</si>
  <si>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</si>
  <si>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</si>
  <si>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</si>
  <si>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</si>
  <si>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</si>
  <si>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</si>
  <si>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</si>
  <si>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</si>
  <si>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</si>
  <si>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</si>
  <si>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</si>
  <si>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</si>
  <si>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</si>
  <si>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</si>
  <si>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</si>
  <si>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</si>
  <si>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</si>
  <si>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</si>
  <si>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</si>
  <si>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</si>
  <si>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</si>
  <si>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</si>
  <si>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</si>
  <si>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</si>
  <si>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</si>
  <si>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</si>
  <si>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</si>
  <si>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</si>
  <si>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</si>
  <si>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</si>
  <si>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</si>
  <si>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</si>
  <si>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</si>
  <si>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</si>
  <si>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</si>
  <si>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</si>
  <si>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</si>
  <si>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</si>
  <si>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</si>
  <si>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</si>
  <si>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</si>
  <si>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</si>
  <si>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</si>
  <si>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</si>
  <si>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</si>
  <si>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</si>
  <si>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</si>
  <si>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</si>
  <si>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</si>
  <si>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</si>
  <si>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</si>
  <si>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</si>
  <si>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</si>
  <si>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</si>
  <si>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</si>
  <si>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</si>
  <si>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</si>
  <si>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</si>
  <si>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</si>
  <si>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</si>
  <si>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</si>
  <si>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</si>
  <si>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</si>
  <si>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</si>
  <si>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</si>
  <si>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</si>
  <si>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</si>
  <si>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</si>
  <si>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</si>
  <si>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</si>
  <si>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</si>
  <si>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</si>
  <si>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</si>
  <si>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</si>
  <si>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</si>
  <si>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</si>
  <si>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</si>
  <si>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</si>
  <si>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</si>
  <si>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</si>
  <si>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</si>
  <si>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</si>
  <si>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</si>
  <si>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</si>
  <si>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</si>
  <si>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</si>
  <si>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</si>
  <si>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</si>
  <si>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</si>
  <si>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</si>
  <si>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</si>
  <si>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</si>
  <si>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</si>
  <si>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</si>
  <si>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</si>
  <si>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</si>
  <si>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</si>
  <si>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</si>
  <si>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</si>
  <si>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</si>
  <si>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</si>
  <si>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</si>
  <si>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</si>
  <si>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</si>
  <si>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</si>
  <si>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</si>
  <si>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</si>
  <si>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</si>
  <si>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</si>
  <si>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</si>
  <si>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</si>
  <si>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</si>
  <si>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</si>
  <si>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</si>
  <si>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</si>
  <si>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</si>
  <si>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</si>
  <si>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</si>
  <si>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</si>
  <si>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</si>
  <si>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</si>
  <si>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</si>
  <si>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</si>
  <si>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</si>
  <si>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</si>
  <si>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</si>
  <si>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</si>
  <si>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</si>
  <si>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</si>
  <si>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</si>
  <si>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</si>
  <si>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</si>
  <si>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</si>
  <si>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</si>
  <si>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</si>
  <si>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</si>
  <si>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</si>
  <si>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</si>
  <si>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</si>
  <si>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</si>
  <si>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</si>
  <si>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</si>
  <si>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</si>
  <si>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</si>
  <si>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</si>
  <si>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</si>
  <si>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</si>
  <si>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</si>
  <si>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</si>
  <si>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</si>
  <si>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</si>
  <si>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</si>
  <si>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</si>
  <si>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</si>
  <si>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</si>
  <si>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</si>
  <si>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</si>
  <si>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</si>
  <si>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</si>
  <si>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</si>
  <si>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</si>
  <si>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</si>
  <si>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</si>
  <si>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</si>
  <si>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</si>
  <si>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</si>
  <si>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</si>
  <si>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</si>
  <si>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</si>
  <si>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</si>
  <si>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</si>
  <si>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</si>
  <si>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</si>
  <si>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</si>
  <si>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</si>
  <si>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</si>
  <si>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</si>
  <si>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</si>
  <si>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</si>
  <si>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</si>
  <si>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</si>
  <si>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</si>
  <si>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</si>
  <si>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</si>
  <si>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</si>
  <si>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</si>
  <si>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</si>
  <si>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</si>
  <si>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</si>
  <si>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</si>
  <si>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</si>
  <si>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</si>
  <si>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</si>
  <si>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</si>
  <si>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</si>
  <si>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</si>
  <si>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</si>
  <si>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</si>
  <si>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</si>
  <si>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</si>
  <si>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</si>
  <si>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</si>
  <si>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</si>
  <si>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</si>
  <si>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</si>
  <si>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</si>
  <si>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</si>
  <si>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</si>
  <si>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</si>
  <si>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</si>
  <si>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</si>
  <si>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</si>
  <si>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</si>
  <si>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</si>
  <si>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</si>
  <si>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</si>
  <si>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</si>
  <si>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</si>
  <si>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</si>
  <si>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</si>
  <si>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</si>
  <si>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</si>
  <si>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</si>
  <si>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</si>
  <si>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</si>
  <si>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</si>
  <si>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</si>
  <si>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</si>
  <si>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</si>
  <si>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</si>
  <si>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</si>
  <si>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</si>
  <si>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</si>
  <si>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</si>
  <si>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</si>
  <si>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</si>
  <si>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</si>
  <si>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</si>
  <si>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</si>
  <si>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</si>
  <si>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</si>
  <si>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</si>
  <si>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</si>
  <si>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</si>
  <si>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</si>
  <si>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</si>
  <si>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</si>
  <si>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</si>
  <si>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</si>
  <si>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</si>
  <si>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</si>
  <si>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</si>
  <si>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</si>
  <si>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</si>
  <si>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</si>
  <si>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</si>
  <si>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</si>
  <si>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</si>
  <si>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</si>
  <si>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</si>
  <si>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</si>
  <si>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</si>
  <si>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</si>
  <si>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</si>
  <si>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</si>
  <si>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</si>
  <si>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</si>
  <si>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</si>
  <si>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</si>
  <si>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</si>
  <si>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</si>
  <si>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</si>
  <si>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</si>
  <si>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</si>
  <si>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</si>
  <si>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</si>
  <si>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</si>
  <si>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</si>
  <si>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</si>
  <si>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</si>
  <si>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</si>
  <si>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</si>
  <si>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</si>
  <si>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</si>
  <si>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</si>
  <si>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</si>
  <si>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</si>
  <si>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</si>
  <si>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</si>
  <si>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</si>
  <si>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</si>
  <si>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</si>
  <si>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</si>
  <si>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</si>
  <si>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</si>
  <si>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</si>
  <si>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</si>
  <si>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</si>
  <si>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</si>
  <si>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</si>
  <si>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</si>
  <si>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</si>
  <si>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</si>
  <si>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</si>
  <si>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</si>
  <si>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</si>
  <si>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</si>
  <si>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</si>
  <si>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</si>
  <si>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</si>
  <si>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</si>
  <si>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</si>
  <si>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</si>
  <si>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</si>
  <si>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</si>
  <si>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</si>
  <si>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</si>
  <si>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</si>
  <si>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</si>
  <si>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</si>
  <si>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</si>
  <si>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</si>
  <si>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</si>
  <si>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</si>
  <si>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</si>
  <si>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</si>
  <si>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</si>
  <si>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</si>
  <si>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</si>
  <si>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</si>
  <si>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</si>
  <si>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</si>
  <si>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</si>
  <si>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</si>
  <si>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</si>
  <si>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</si>
  <si>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</si>
  <si>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</si>
  <si>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</si>
  <si>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</si>
  <si>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</si>
  <si>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</si>
  <si>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</si>
  <si>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</si>
  <si>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</si>
  <si>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</si>
  <si>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</si>
  <si>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</si>
  <si>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</si>
  <si>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</si>
  <si>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</si>
  <si>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</si>
  <si>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</si>
  <si>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</si>
  <si>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</si>
  <si>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</si>
  <si>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</si>
  <si>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</si>
  <si>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</si>
  <si>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</si>
  <si>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</si>
  <si>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</si>
  <si>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</si>
  <si>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</si>
  <si>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</si>
  <si>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</si>
  <si>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</si>
  <si>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</si>
  <si>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</si>
  <si>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</si>
  <si>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</si>
  <si>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</si>
  <si>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</si>
  <si>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</si>
  <si>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</si>
  <si>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</si>
  <si>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</si>
  <si>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</si>
  <si>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</si>
  <si>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</si>
  <si>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</si>
  <si>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</si>
  <si>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</si>
  <si>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</si>
  <si>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</si>
  <si>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</si>
  <si>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</si>
  <si>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</si>
  <si>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</si>
  <si>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</si>
  <si>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</si>
  <si>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</si>
  <si>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</si>
  <si>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</si>
  <si>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</si>
  <si>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</si>
  <si>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</si>
  <si>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</si>
  <si>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</si>
  <si>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</si>
  <si>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</si>
  <si>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</si>
  <si>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</si>
  <si>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</si>
  <si>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</si>
  <si>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</si>
  <si>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</si>
  <si>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</si>
  <si>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</si>
  <si>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</si>
  <si>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</si>
  <si>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</si>
  <si>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</si>
  <si>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</si>
  <si>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</si>
  <si>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</si>
  <si>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</si>
  <si>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</si>
  <si>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</si>
  <si>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</si>
  <si>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</si>
  <si>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</si>
  <si>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</si>
  <si>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</si>
  <si>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</si>
  <si>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</si>
  <si>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</si>
  <si>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</si>
  <si>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</si>
  <si>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</si>
  <si>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</si>
  <si>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</si>
  <si>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</si>
  <si>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</si>
  <si>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</si>
  <si>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</si>
  <si>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</si>
  <si>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</si>
  <si>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</si>
  <si>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</si>
  <si>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</si>
  <si>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</si>
  <si>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</si>
  <si>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</si>
  <si>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</si>
  <si>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</si>
  <si>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</si>
  <si>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</si>
  <si>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</si>
  <si>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</si>
  <si>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</si>
  <si>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</si>
  <si>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</si>
  <si>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</si>
  <si>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</si>
  <si>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</si>
  <si>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</si>
  <si>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</si>
  <si>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</si>
  <si>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</si>
  <si>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</si>
  <si>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</si>
  <si>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</si>
  <si>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</si>
  <si>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</si>
  <si>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</si>
  <si>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</si>
  <si>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</si>
  <si>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</si>
  <si>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</si>
  <si>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</si>
  <si>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</si>
  <si>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</si>
  <si>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</si>
  <si>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</si>
  <si>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</si>
  <si>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</si>
  <si>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</si>
  <si>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</si>
  <si>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</si>
  <si>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</si>
  <si>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</si>
  <si>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</si>
  <si>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</si>
  <si>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</si>
  <si>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</si>
  <si>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</si>
  <si>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</si>
  <si>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</si>
  <si>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</si>
  <si>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</si>
  <si>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</si>
  <si>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</si>
  <si>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</si>
  <si>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</si>
  <si>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</si>
  <si>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</si>
  <si>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</si>
  <si>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</si>
  <si>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</si>
  <si>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</si>
  <si>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</si>
  <si>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</si>
  <si>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</si>
  <si>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</si>
  <si>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</si>
  <si>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</si>
  <si>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</si>
  <si>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</si>
  <si>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</si>
  <si>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</si>
  <si>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</si>
  <si>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</si>
  <si>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</si>
  <si>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</si>
  <si>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</si>
  <si>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</si>
  <si>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</si>
  <si>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</si>
  <si>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</si>
  <si>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</si>
  <si>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</si>
  <si>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</si>
  <si>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</si>
  <si>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</si>
  <si>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</si>
  <si>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</si>
  <si>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</si>
  <si>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</si>
  <si>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</si>
  <si>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</si>
  <si>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</si>
  <si>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</si>
  <si>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</si>
  <si>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</si>
  <si>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</si>
  <si>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</si>
  <si>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</si>
  <si>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</si>
  <si>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</si>
  <si>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</si>
  <si>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</si>
  <si>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</si>
  <si>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</si>
  <si>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</si>
  <si>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</si>
  <si>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</si>
  <si>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</si>
  <si>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</si>
  <si>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</si>
  <si>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</si>
  <si>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</si>
  <si>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</si>
  <si>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</si>
  <si>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</si>
  <si>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</si>
  <si>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</si>
  <si>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</si>
  <si>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</si>
  <si>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</si>
  <si>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</si>
  <si>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</si>
  <si>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</si>
  <si>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</si>
  <si>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</si>
  <si>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</si>
  <si>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</si>
  <si>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</si>
  <si>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</si>
  <si>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</si>
  <si>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</si>
  <si>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</si>
  <si>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</si>
  <si>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</si>
  <si>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</si>
  <si>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</si>
  <si>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</si>
  <si>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</si>
  <si>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</si>
  <si>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</si>
  <si>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</si>
  <si>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</si>
  <si>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</si>
  <si>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</si>
  <si>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</si>
  <si>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</si>
  <si>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</si>
  <si>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</si>
  <si>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</si>
  <si>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</si>
  <si>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</si>
  <si>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</si>
  <si>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</si>
  <si>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</si>
  <si>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</si>
  <si>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</si>
  <si>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</si>
  <si>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</si>
  <si>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</si>
  <si>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</si>
  <si>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</si>
  <si>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</si>
  <si>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</si>
  <si>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</si>
  <si>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</si>
  <si>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</si>
  <si>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</si>
  <si>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</si>
  <si>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</si>
  <si>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</si>
  <si>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</si>
  <si>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</si>
  <si>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</si>
  <si>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</si>
  <si>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</si>
  <si>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</si>
  <si>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</si>
  <si>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</si>
  <si>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</si>
  <si>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</si>
  <si>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</si>
  <si>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</si>
  <si>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</si>
  <si>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</si>
  <si>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</si>
  <si>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</si>
  <si>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</si>
  <si>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</si>
  <si>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</si>
  <si>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</si>
  <si>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</si>
  <si>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</si>
  <si>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</si>
  <si>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</si>
  <si>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</si>
  <si>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</si>
  <si>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</si>
  <si>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</si>
  <si>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</si>
  <si>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</si>
  <si>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</si>
  <si>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</si>
  <si>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</si>
  <si>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</si>
  <si>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</si>
  <si>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</si>
  <si>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</si>
  <si>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</si>
  <si>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</si>
  <si>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</si>
  <si>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</si>
  <si>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</si>
  <si>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</si>
  <si>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</si>
  <si>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</si>
  <si>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</si>
  <si>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</si>
  <si>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</si>
  <si>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</si>
  <si>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</si>
  <si>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</si>
  <si>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</si>
  <si>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</si>
  <si>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</si>
  <si>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</si>
  <si>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</si>
  <si>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</si>
  <si>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</si>
  <si>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</si>
  <si>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</si>
  <si>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</si>
  <si>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</si>
  <si>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</si>
  <si>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</si>
  <si>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</si>
  <si>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</si>
  <si>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</si>
  <si>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</si>
  <si>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</si>
  <si>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</si>
  <si>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</si>
  <si>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</si>
  <si>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</si>
  <si>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</si>
  <si>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</si>
  <si>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</si>
  <si>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</si>
  <si>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</si>
  <si>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</si>
  <si>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</si>
  <si>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</si>
  <si>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</si>
  <si>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</si>
  <si>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</si>
  <si>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</si>
  <si>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</si>
  <si>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</si>
  <si>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</si>
  <si>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</si>
  <si>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</si>
  <si>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</si>
  <si>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</si>
  <si>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</si>
  <si>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</si>
  <si>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</si>
  <si>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</si>
  <si>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</si>
  <si>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</si>
  <si>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</si>
  <si>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</si>
  <si>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</si>
  <si>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</si>
  <si>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</si>
  <si>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</si>
  <si>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</si>
  <si>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</si>
  <si>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</si>
  <si>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</si>
  <si>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</si>
  <si>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</si>
  <si>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</si>
  <si>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</si>
  <si>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</si>
  <si>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</si>
  <si>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</si>
  <si>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</si>
  <si>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</si>
  <si>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</si>
  <si>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</si>
  <si>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</si>
  <si>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</si>
  <si>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</si>
  <si>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</si>
  <si>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</si>
  <si>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</si>
  <si>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</si>
  <si>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</si>
  <si>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</si>
  <si>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</si>
  <si>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</si>
  <si>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</si>
  <si>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</si>
  <si>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</si>
  <si>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</si>
  <si>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</si>
  <si>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</si>
  <si>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</si>
  <si>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</si>
  <si>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</si>
  <si>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</si>
  <si>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</si>
  <si>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</si>
  <si>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</si>
  <si>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</si>
  <si>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</si>
  <si>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</si>
  <si>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</si>
  <si>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</si>
  <si>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</si>
  <si>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</si>
  <si>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</si>
  <si>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</si>
  <si>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</si>
  <si>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</si>
  <si>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</si>
  <si>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</si>
  <si>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</si>
  <si>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</si>
  <si>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</si>
  <si>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</si>
  <si>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</si>
  <si>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</si>
  <si>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</si>
  <si>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</si>
  <si>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</si>
  <si>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</si>
  <si>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</si>
  <si>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</si>
  <si>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</si>
  <si>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</si>
  <si>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</si>
  <si>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</si>
  <si>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</si>
  <si>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</si>
  <si>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</si>
  <si>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</si>
  <si>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</si>
  <si>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</si>
  <si>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</si>
  <si>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</si>
  <si>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</si>
  <si>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</si>
  <si>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</si>
  <si>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</si>
  <si>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</si>
  <si>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</si>
  <si>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</si>
  <si>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</si>
  <si>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</si>
  <si>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</si>
  <si>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</si>
  <si>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</si>
  <si>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</si>
  <si>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</si>
  <si>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</si>
  <si>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</si>
  <si>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</si>
  <si>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</si>
  <si>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</si>
  <si>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</si>
  <si>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</si>
  <si>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</si>
  <si>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</si>
  <si>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</si>
  <si>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</si>
  <si>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</si>
  <si>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</si>
  <si>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</si>
  <si>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</si>
  <si>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</si>
  <si>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</si>
  <si>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</si>
  <si>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</si>
  <si>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</si>
  <si>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</si>
  <si>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</si>
  <si>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</si>
  <si>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</si>
  <si>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</si>
  <si>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</si>
  <si>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</si>
  <si>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</si>
  <si>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</si>
  <si>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</si>
  <si>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</si>
  <si>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</si>
  <si>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</si>
  <si>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</si>
  <si>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</si>
  <si>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</si>
  <si>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</si>
  <si>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</si>
  <si>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</si>
  <si>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</si>
  <si>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</si>
  <si>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</si>
  <si>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</si>
  <si>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</si>
  <si>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</si>
  <si>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</si>
  <si>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</si>
  <si>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</si>
  <si>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</si>
  <si>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</si>
  <si>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</si>
  <si>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</si>
  <si>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</si>
  <si>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</si>
  <si>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</si>
  <si>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</si>
  <si>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</si>
  <si>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</si>
  <si>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</si>
  <si>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</si>
  <si>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</si>
  <si>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</si>
  <si>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</si>
  <si>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</si>
  <si>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</si>
  <si>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</si>
  <si>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</si>
  <si>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</si>
  <si>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</si>
  <si>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</si>
  <si>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</si>
  <si>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</si>
  <si>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</si>
  <si>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</si>
  <si>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</si>
  <si>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</si>
  <si>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</si>
  <si>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</si>
  <si>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</si>
  <si>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</si>
  <si>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</si>
  <si>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</si>
  <si>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</si>
  <si>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</si>
  <si>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</si>
  <si>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</si>
  <si>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</si>
  <si>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</si>
  <si>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</si>
  <si>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</si>
  <si>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</si>
  <si>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</si>
  <si>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</si>
  <si>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</si>
  <si>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</si>
  <si>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</si>
  <si>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</si>
  <si>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</si>
  <si>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</si>
  <si>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</si>
  <si>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</si>
  <si>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</si>
  <si>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</si>
  <si>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</si>
  <si>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</si>
  <si>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</si>
  <si>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</si>
  <si>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</si>
  <si>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</si>
  <si>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</si>
  <si>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</si>
  <si>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</si>
  <si>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</si>
  <si>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</si>
  <si>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</si>
  <si>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</si>
  <si>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</si>
  <si>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</si>
  <si>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</si>
  <si>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</si>
  <si>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</si>
  <si>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</si>
  <si>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</si>
  <si>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</si>
  <si>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</si>
  <si>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</si>
  <si>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</si>
  <si>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</si>
  <si>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</si>
  <si>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</si>
  <si>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</si>
  <si>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</si>
  <si>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</si>
  <si>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</si>
  <si>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</si>
  <si>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</si>
  <si>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</si>
  <si>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</si>
  <si>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</si>
  <si>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</si>
  <si>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</si>
  <si>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</si>
  <si>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</si>
  <si>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</si>
  <si>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</si>
  <si>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</si>
  <si>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</si>
  <si>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</si>
  <si>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</si>
  <si>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</si>
  <si>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</si>
  <si>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</si>
  <si>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</si>
  <si>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</si>
  <si>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</si>
  <si>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</si>
  <si>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</si>
  <si>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</si>
  <si>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</si>
  <si>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</si>
  <si>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</si>
  <si>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</si>
  <si>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</si>
  <si>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</si>
  <si>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</si>
  <si>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</si>
  <si>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</si>
  <si>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</si>
  <si>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</si>
  <si>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</si>
  <si>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</si>
  <si>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</si>
  <si>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</si>
  <si>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</si>
  <si>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</si>
  <si>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</si>
  <si>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</si>
  <si>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</si>
  <si>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</si>
  <si>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</si>
  <si>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</si>
  <si>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</si>
  <si>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</si>
  <si>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</si>
  <si>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</si>
  <si>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</si>
  <si>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</si>
  <si>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</si>
  <si>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</si>
  <si>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</si>
  <si>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</si>
  <si>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</si>
  <si>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</si>
  <si>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</si>
  <si>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</si>
  <si>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</si>
  <si>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</si>
  <si>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</si>
  <si>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</si>
  <si>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</si>
  <si>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</si>
  <si>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</si>
  <si>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</si>
  <si>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</si>
  <si>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</si>
  <si>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</si>
  <si>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</si>
  <si>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</si>
  <si>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</si>
  <si>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</si>
  <si>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</si>
  <si>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</si>
  <si>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</si>
  <si>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</si>
  <si>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</si>
  <si>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</si>
  <si>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</si>
  <si>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</si>
  <si>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</si>
  <si>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</si>
  <si>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</si>
  <si>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</si>
  <si>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</si>
  <si>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</si>
  <si>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</si>
  <si>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</si>
  <si>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</si>
  <si>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</si>
  <si>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</si>
  <si>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</si>
  <si>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</si>
  <si>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</si>
  <si>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</si>
  <si>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</si>
  <si>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</si>
  <si>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</si>
  <si>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</si>
  <si>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</si>
  <si>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</si>
  <si>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</si>
  <si>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</si>
  <si>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</si>
  <si>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</si>
  <si>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</si>
  <si>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</si>
  <si>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</si>
  <si>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</si>
  <si>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</si>
  <si>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</si>
  <si>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</si>
  <si>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</si>
  <si>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</si>
  <si>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</si>
  <si>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</si>
  <si>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</si>
  <si>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</si>
  <si>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</si>
  <si>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</si>
  <si>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</si>
  <si>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</si>
  <si>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</si>
  <si>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</si>
  <si>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</si>
  <si>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</si>
  <si>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</si>
  <si>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</si>
  <si>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</si>
  <si>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</si>
  <si>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</si>
  <si>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</si>
  <si>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</si>
  <si>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</si>
  <si>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</si>
  <si>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</si>
  <si>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</si>
  <si>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</si>
  <si>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</si>
  <si>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</si>
  <si>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</si>
  <si>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</si>
  <si>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</si>
  <si>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</si>
  <si>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</si>
  <si>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</si>
  <si>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</si>
  <si>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</si>
  <si>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</si>
  <si>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</si>
  <si>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</si>
  <si>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</si>
  <si>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</si>
  <si>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</si>
  <si>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</si>
  <si>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</si>
  <si>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</si>
  <si>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</si>
  <si>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</si>
  <si>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</si>
  <si>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</si>
  <si>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</si>
  <si>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</si>
  <si>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</si>
  <si>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</si>
  <si>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</si>
  <si>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</si>
  <si>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</si>
  <si>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</si>
  <si>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</si>
  <si>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</si>
  <si>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</si>
  <si>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</si>
  <si>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</si>
  <si>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</si>
  <si>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</si>
  <si>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</si>
  <si>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</si>
  <si>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</si>
  <si>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</si>
  <si>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</si>
  <si>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</si>
  <si>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</si>
  <si>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</si>
  <si>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</si>
  <si>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</si>
  <si>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</si>
  <si>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</si>
  <si>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</si>
  <si>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</si>
  <si>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</si>
  <si>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</si>
  <si>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</si>
  <si>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</si>
  <si>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</si>
  <si>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</si>
  <si>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</si>
  <si>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</si>
  <si>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</si>
  <si>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</si>
  <si>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</si>
  <si>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</si>
  <si>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</si>
  <si>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</si>
  <si>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</si>
  <si>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</si>
  <si>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</si>
  <si>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</si>
  <si>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</si>
  <si>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</si>
  <si>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</si>
  <si>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</si>
  <si>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</si>
  <si>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</si>
  <si>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</si>
  <si>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</si>
  <si>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</si>
  <si>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</si>
  <si>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</si>
  <si>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</si>
  <si>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</si>
  <si>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</si>
  <si>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</si>
  <si>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</si>
  <si>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</si>
  <si>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</si>
  <si>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</si>
  <si>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</si>
  <si>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</si>
  <si>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</si>
  <si>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</si>
  <si>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</si>
  <si>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</si>
  <si>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</si>
  <si>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</si>
  <si>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</si>
  <si>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</si>
  <si>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</si>
  <si>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</si>
  <si>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</si>
  <si>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</si>
  <si>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</si>
  <si>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</si>
  <si>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</si>
  <si>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</si>
  <si>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</si>
  <si>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</si>
  <si>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</si>
  <si>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</si>
  <si>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</si>
  <si>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</si>
  <si>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</si>
  <si>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</si>
  <si>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</si>
  <si>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</si>
  <si>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</si>
  <si>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</si>
  <si>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</si>
  <si>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</si>
  <si>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</si>
  <si>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</si>
  <si>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</si>
  <si>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</si>
  <si>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</si>
  <si>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</si>
  <si>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</si>
  <si>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</si>
  <si>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</si>
  <si>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</si>
  <si>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</si>
  <si>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</si>
  <si>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</si>
  <si>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</si>
  <si>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</si>
  <si>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</si>
  <si>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</si>
  <si>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</si>
  <si>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</si>
  <si>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</si>
  <si>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</si>
  <si>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</si>
  <si>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</si>
  <si>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</si>
  <si>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</si>
  <si>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</si>
  <si>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</si>
  <si>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</si>
  <si>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</si>
  <si>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</si>
  <si>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</si>
  <si>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</si>
  <si>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</si>
  <si>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</si>
  <si>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</si>
  <si>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</si>
  <si>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</si>
  <si>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</si>
  <si>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</si>
  <si>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</si>
  <si>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</si>
  <si>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</si>
  <si>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</si>
  <si>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</si>
  <si>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</si>
  <si>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</si>
  <si>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</si>
  <si>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</si>
  <si>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</si>
  <si>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</si>
  <si>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</si>
  <si>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</si>
  <si>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</si>
  <si>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</si>
  <si>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</si>
  <si>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</si>
  <si>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</si>
  <si>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</si>
  <si>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</si>
  <si>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</si>
  <si>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</si>
  <si>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</si>
  <si>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</si>
  <si>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</si>
  <si>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</si>
  <si>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</si>
  <si>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</si>
  <si>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</si>
  <si>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</si>
  <si>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</si>
  <si>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</si>
  <si>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</si>
  <si>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</si>
  <si>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</si>
  <si>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</si>
  <si>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</si>
  <si>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</si>
  <si>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</si>
  <si>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</si>
  <si>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</si>
  <si>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</si>
  <si>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</si>
  <si>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</si>
  <si>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</si>
  <si>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</si>
  <si>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</si>
  <si>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</si>
  <si>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</si>
  <si>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</si>
  <si>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</si>
  <si>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</si>
  <si>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</si>
  <si>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</si>
  <si>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</si>
  <si>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</si>
  <si>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</si>
  <si>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</si>
  <si>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</si>
  <si>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</si>
  <si>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</si>
  <si>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</si>
  <si>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</si>
  <si>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</si>
  <si>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</si>
  <si>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</si>
  <si>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</si>
  <si>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</si>
  <si>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</si>
  <si>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</si>
  <si>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</si>
  <si>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</si>
  <si>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</si>
  <si>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</si>
  <si>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</si>
  <si>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</si>
  <si>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</si>
  <si>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</si>
  <si>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</si>
  <si>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</si>
  <si>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</si>
  <si>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</si>
  <si>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</si>
  <si>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</si>
  <si>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</si>
  <si>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</si>
  <si>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</si>
  <si>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</si>
  <si>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</si>
  <si>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</si>
  <si>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</si>
  <si>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</si>
  <si>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</si>
  <si>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</si>
  <si>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</si>
  <si>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</si>
  <si>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</si>
  <si>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</si>
  <si>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</si>
  <si>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</si>
  <si>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</si>
  <si>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</si>
  <si>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</si>
  <si>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</si>
  <si>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</si>
  <si>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</si>
  <si>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</si>
  <si>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</si>
  <si>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</si>
  <si>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</si>
  <si>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</si>
  <si>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</si>
  <si>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</si>
  <si>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</si>
  <si>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</si>
  <si>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</si>
  <si>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</si>
  <si>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</si>
  <si>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</si>
  <si>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</si>
  <si>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</si>
  <si>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</si>
  <si>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</si>
  <si>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</si>
  <si>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</si>
  <si>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</si>
  <si>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</si>
  <si>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</si>
  <si>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</si>
  <si>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</si>
  <si>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</si>
  <si>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</si>
  <si>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</si>
  <si>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</si>
  <si>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</si>
  <si>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</si>
  <si>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</si>
  <si>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</si>
  <si>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</si>
  <si>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</si>
  <si>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</si>
  <si>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</si>
  <si>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</si>
  <si>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</si>
  <si>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</si>
  <si>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</si>
  <si>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</si>
  <si>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</si>
  <si>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</si>
  <si>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</si>
  <si>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</si>
  <si>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</si>
  <si>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</si>
  <si>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</si>
  <si>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</si>
  <si>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</si>
  <si>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</si>
  <si>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</si>
  <si>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</si>
  <si>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</si>
  <si>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</si>
  <si>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</si>
  <si>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</si>
  <si>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</si>
  <si>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</si>
  <si>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</si>
  <si>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</si>
  <si>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</si>
  <si>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</si>
  <si>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</si>
  <si>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</si>
  <si>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</si>
  <si>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</si>
  <si>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</si>
  <si>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</si>
  <si>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</si>
  <si>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</si>
  <si>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</si>
  <si>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</si>
  <si>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</si>
  <si>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</si>
  <si>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</si>
  <si>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</si>
  <si>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</si>
  <si>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</si>
  <si>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</si>
  <si>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</si>
  <si>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</si>
  <si>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</si>
  <si>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</si>
  <si>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</si>
  <si>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</si>
  <si>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</si>
  <si>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</si>
  <si>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</si>
  <si>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</si>
  <si>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</si>
  <si>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</si>
  <si>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</si>
  <si>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</si>
  <si>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</si>
  <si>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</si>
  <si>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</si>
  <si>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</si>
  <si>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</si>
  <si>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</si>
  <si>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</si>
  <si>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</si>
  <si>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</si>
  <si>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</si>
  <si>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</si>
  <si>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</si>
  <si>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</si>
  <si>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</si>
  <si>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</si>
  <si>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</si>
  <si>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</si>
  <si>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</si>
  <si>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</si>
  <si>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</si>
  <si>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</si>
  <si>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</si>
  <si>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</si>
  <si>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</si>
  <si>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</si>
  <si>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</si>
  <si>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</si>
  <si>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</si>
  <si>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</si>
  <si>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</si>
  <si>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</si>
  <si>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</si>
  <si>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</si>
  <si>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</si>
  <si>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</si>
  <si>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</si>
  <si>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</si>
  <si>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</si>
  <si>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</si>
  <si>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</si>
  <si>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</si>
  <si>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</si>
  <si>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</si>
  <si>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</si>
  <si>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</si>
  <si>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</si>
  <si>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</si>
  <si>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</si>
  <si>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</si>
  <si>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</si>
  <si>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</si>
  <si>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</si>
  <si>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</si>
  <si>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</si>
  <si>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</si>
  <si>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</si>
  <si>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</si>
  <si>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</si>
  <si>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</si>
  <si>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</si>
  <si>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</si>
  <si>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</si>
  <si>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</si>
  <si>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</si>
  <si>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</si>
  <si>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</si>
  <si>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</si>
  <si>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</si>
  <si>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</si>
  <si>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</si>
  <si>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</si>
  <si>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</si>
  <si>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</si>
  <si>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</si>
  <si>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</si>
  <si>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</si>
  <si>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</si>
  <si>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</si>
  <si>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</si>
  <si>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</si>
  <si>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</si>
  <si>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</si>
  <si>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</si>
  <si>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</si>
  <si>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</si>
  <si>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</si>
  <si>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</si>
  <si>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</si>
  <si>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</si>
  <si>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</si>
  <si>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</si>
  <si>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</si>
  <si>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</si>
  <si>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</si>
  <si>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</si>
  <si>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</si>
  <si>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</si>
  <si>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</si>
  <si>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</si>
  <si>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</si>
  <si>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</si>
  <si>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</si>
  <si>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</si>
  <si>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</si>
  <si>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</si>
  <si>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</si>
  <si>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</si>
  <si>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</si>
  <si>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</si>
  <si>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</si>
  <si>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</si>
  <si>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</si>
  <si>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</si>
  <si>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</si>
  <si>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</si>
  <si>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</si>
  <si>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</si>
  <si>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</si>
  <si>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</si>
  <si>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</si>
  <si>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</si>
  <si>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</si>
  <si>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</si>
  <si>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</si>
  <si>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</si>
  <si>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</si>
  <si>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</si>
  <si>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</si>
  <si>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</si>
  <si>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</si>
  <si>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</si>
  <si>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</si>
  <si>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</si>
  <si>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</si>
  <si>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</si>
  <si>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</si>
  <si>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</si>
  <si>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</si>
  <si>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</si>
  <si>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</si>
  <si>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</si>
  <si>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</si>
  <si>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</si>
  <si>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</si>
  <si>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</si>
  <si>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</si>
  <si>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</si>
  <si>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</si>
  <si>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</si>
  <si>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</si>
  <si>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</si>
  <si>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</si>
  <si>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</si>
  <si>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</si>
  <si>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</si>
  <si>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</si>
  <si>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</si>
  <si>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</si>
  <si>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</si>
  <si>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</si>
  <si>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</si>
  <si>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</si>
  <si>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</si>
  <si>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</si>
  <si>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</si>
  <si>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</si>
  <si>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</si>
  <si>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</si>
  <si>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</si>
  <si>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</si>
  <si>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</si>
  <si>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</si>
  <si>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</si>
  <si>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</si>
  <si>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</si>
  <si>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</si>
  <si>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</si>
  <si>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</si>
  <si>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</si>
  <si>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</si>
  <si>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</si>
  <si>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</si>
  <si>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</si>
  <si>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</si>
  <si>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</si>
  <si>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</si>
  <si>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</si>
  <si>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</si>
  <si>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</si>
  <si>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</si>
  <si>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</si>
  <si>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</si>
  <si>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</si>
  <si>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</si>
  <si>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</si>
  <si>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</si>
  <si>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</si>
  <si>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</si>
  <si>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</si>
  <si>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</si>
  <si>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</si>
  <si>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</si>
  <si>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</si>
  <si>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</si>
  <si>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</si>
  <si>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</si>
  <si>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</si>
  <si>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</si>
  <si>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</si>
  <si>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</si>
  <si>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</si>
  <si>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</si>
  <si>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</si>
  <si>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</si>
  <si>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</si>
  <si>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</si>
  <si>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</si>
  <si>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</si>
  <si>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</si>
  <si>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</si>
  <si>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</si>
  <si>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</si>
  <si>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</si>
  <si>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</si>
  <si>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</si>
  <si>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</si>
  <si>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</si>
  <si>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</si>
  <si>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</si>
  <si>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</si>
  <si>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</si>
  <si>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</si>
  <si>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</si>
  <si>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</si>
  <si>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</si>
  <si>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</si>
  <si>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</si>
  <si>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</si>
  <si>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</si>
  <si>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</si>
  <si>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</si>
  <si>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</si>
  <si>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</si>
  <si>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</si>
  <si>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</si>
  <si>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</si>
  <si>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</si>
  <si>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</si>
  <si>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</si>
  <si>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</si>
  <si>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</si>
  <si>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</si>
  <si>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</si>
  <si>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</si>
  <si>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</si>
  <si>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</si>
  <si>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</si>
  <si>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</si>
  <si>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</si>
  <si>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</si>
  <si>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</si>
  <si>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</si>
  <si>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</si>
  <si>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</si>
  <si>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</si>
  <si>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</si>
  <si>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</si>
  <si>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</si>
  <si>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</si>
  <si>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</si>
  <si>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</si>
  <si>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</si>
  <si>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</si>
  <si>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</si>
  <si>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</si>
  <si>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</si>
  <si>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</si>
  <si>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</si>
  <si>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</si>
  <si>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</si>
  <si>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</si>
  <si>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</si>
  <si>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</si>
  <si>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</si>
  <si>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</si>
  <si>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</si>
  <si>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</si>
  <si>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</si>
  <si>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</si>
  <si>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</si>
  <si>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</si>
  <si>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</si>
  <si>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</si>
  <si>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</si>
  <si>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</si>
  <si>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</si>
  <si>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</si>
  <si>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</si>
  <si>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</si>
  <si>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</si>
  <si>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</si>
  <si>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</si>
  <si>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</si>
  <si>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</si>
  <si>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</si>
  <si>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</si>
  <si>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</si>
  <si>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</si>
  <si>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</si>
  <si>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</si>
  <si>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</si>
  <si>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</si>
  <si>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</si>
  <si>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</si>
  <si>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</si>
  <si>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</si>
  <si>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</si>
  <si>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</si>
  <si>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</si>
  <si>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</si>
  <si>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</si>
  <si>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</si>
  <si>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</si>
  <si>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</si>
  <si>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</si>
  <si>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</si>
  <si>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</si>
  <si>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</si>
  <si>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</si>
  <si>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</si>
  <si>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</si>
  <si>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</si>
  <si>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</si>
  <si>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</si>
  <si>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</si>
  <si>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</si>
  <si>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</si>
  <si>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</si>
  <si>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</si>
  <si>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</si>
  <si>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</si>
  <si>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</si>
  <si>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</si>
  <si>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</si>
  <si>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</si>
  <si>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</si>
  <si>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</si>
  <si>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</si>
  <si>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</si>
  <si>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</si>
  <si>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</si>
  <si>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</si>
  <si>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</si>
  <si>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</si>
  <si>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</si>
  <si>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</si>
  <si>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</si>
  <si>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</si>
  <si>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</si>
  <si>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</si>
  <si>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</si>
  <si>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</si>
  <si>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</si>
  <si>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</si>
  <si>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</si>
  <si>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</si>
  <si>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</si>
  <si>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</si>
  <si>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</si>
  <si>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</si>
  <si>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</si>
  <si>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</si>
  <si>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</si>
  <si>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</si>
  <si>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</si>
  <si>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</si>
  <si>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</si>
  <si>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</si>
  <si>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</si>
  <si>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</si>
  <si>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</si>
  <si>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</si>
  <si>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</si>
  <si>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</si>
  <si>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</si>
  <si>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</si>
  <si>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</si>
  <si>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</si>
  <si>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</si>
  <si>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</si>
  <si>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</si>
  <si>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</si>
  <si>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</si>
  <si>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</si>
  <si>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</si>
  <si>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</si>
  <si>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</si>
  <si>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</si>
  <si>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</si>
  <si>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</si>
  <si>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</si>
  <si>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</si>
  <si>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</si>
  <si>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</si>
  <si>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</si>
  <si>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</si>
  <si>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</si>
  <si>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</si>
  <si>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</si>
  <si>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</si>
  <si>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</si>
  <si>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</si>
  <si>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</si>
  <si>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</si>
  <si>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</si>
  <si>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</si>
  <si>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</si>
  <si>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</si>
  <si>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</si>
  <si>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</si>
  <si>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</si>
  <si>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</si>
  <si>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</si>
  <si>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</si>
  <si>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</si>
  <si>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</si>
  <si>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</si>
  <si>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</si>
  <si>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</si>
  <si>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</si>
  <si>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</si>
  <si>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</si>
  <si>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</si>
  <si>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</si>
  <si>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</si>
  <si>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</si>
  <si>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</si>
  <si>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</si>
  <si>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</si>
  <si>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</si>
  <si>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</si>
  <si>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</si>
  <si>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</si>
  <si>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</si>
  <si>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</si>
  <si>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</si>
  <si>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</si>
  <si>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</si>
  <si>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</si>
  <si>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</si>
  <si>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</si>
  <si>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</si>
  <si>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</si>
  <si>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</si>
  <si>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</si>
  <si>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</si>
  <si>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</si>
  <si>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</si>
  <si>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</si>
  <si>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</si>
  <si>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</si>
  <si>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</si>
  <si>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</si>
  <si>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</si>
  <si>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</si>
  <si>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</si>
  <si>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</si>
  <si>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</si>
  <si>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</si>
  <si>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</si>
  <si>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</si>
  <si>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</si>
  <si>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</si>
  <si>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</si>
  <si>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</si>
  <si>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</si>
  <si>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</si>
  <si>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</si>
  <si>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</si>
  <si>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</si>
  <si>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</si>
  <si>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</si>
  <si>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</si>
  <si>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</si>
  <si>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</si>
  <si>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</si>
  <si>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</si>
  <si>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</si>
  <si>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</si>
  <si>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</si>
  <si>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</si>
  <si>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</si>
  <si>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</si>
  <si>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</si>
  <si>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</si>
  <si>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</si>
  <si>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</si>
  <si>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</si>
  <si>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</si>
  <si>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</si>
  <si>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</si>
  <si>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</si>
  <si>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</si>
  <si>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</si>
  <si>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</si>
  <si>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</si>
  <si>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</si>
  <si>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</si>
  <si>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</si>
  <si>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</si>
  <si>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</si>
  <si>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</si>
  <si>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</si>
  <si>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</si>
  <si>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</si>
  <si>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</si>
  <si>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</si>
  <si>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</si>
  <si>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</si>
  <si>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</si>
  <si>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</si>
  <si>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</si>
  <si>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</si>
  <si>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</si>
  <si>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</si>
  <si>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</si>
  <si>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</si>
  <si>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</si>
  <si>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</si>
  <si>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</si>
  <si>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</si>
  <si>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</si>
  <si>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</si>
  <si>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</si>
  <si>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</si>
  <si>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</si>
  <si>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</si>
  <si>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</si>
  <si>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</si>
  <si>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</si>
  <si>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</si>
  <si>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</si>
  <si>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</si>
  <si>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</si>
  <si>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</si>
  <si>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</si>
  <si>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</si>
  <si>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</si>
  <si>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</si>
  <si>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</si>
  <si>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</si>
  <si>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</si>
  <si>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</si>
  <si>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</si>
  <si>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</si>
  <si>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</si>
  <si>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</si>
  <si>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</si>
  <si>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</si>
  <si>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</si>
  <si>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</si>
  <si>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</si>
  <si>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</si>
  <si>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</si>
  <si>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</si>
  <si>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</si>
  <si>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</si>
  <si>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</si>
  <si>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</si>
  <si>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</si>
  <si>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</si>
  <si>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</si>
  <si>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</si>
  <si>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</si>
  <si>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</si>
  <si>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</si>
  <si>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</si>
  <si>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</si>
  <si>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</si>
  <si>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</si>
  <si>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</si>
  <si>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</si>
  <si>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</si>
  <si>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</si>
  <si>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</si>
  <si>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</si>
  <si>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</si>
  <si>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</si>
  <si>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</si>
  <si>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</si>
  <si>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</si>
  <si>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</si>
  <si>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</si>
  <si>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</si>
  <si>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</si>
  <si>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</si>
  <si>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</si>
  <si>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</si>
  <si>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</si>
  <si>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</si>
  <si>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</si>
  <si>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</si>
  <si>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</si>
  <si>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</si>
  <si>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</si>
  <si>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</si>
  <si>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</si>
  <si>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</si>
  <si>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</si>
  <si>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</si>
  <si>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</si>
  <si>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</si>
  <si>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</si>
  <si>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</si>
  <si>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</si>
  <si>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</si>
  <si>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</si>
  <si>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</si>
  <si>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</si>
  <si>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</si>
  <si>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</si>
  <si>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</si>
  <si>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</si>
  <si>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</si>
  <si>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</si>
  <si>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</si>
  <si>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</si>
  <si>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</si>
  <si>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</si>
  <si>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</si>
  <si>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</si>
  <si>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</si>
  <si>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</si>
  <si>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</si>
  <si>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</si>
  <si>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</si>
  <si>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</si>
  <si>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</si>
  <si>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</si>
  <si>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</si>
  <si>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</si>
  <si>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</si>
  <si>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</si>
  <si>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</si>
  <si>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</si>
  <si>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</si>
  <si>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</si>
  <si>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</si>
  <si>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</si>
  <si>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</si>
  <si>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</si>
  <si>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</si>
  <si>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</si>
  <si>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</si>
  <si>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</si>
  <si>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</si>
  <si>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</si>
  <si>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</si>
  <si>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</si>
  <si>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</si>
  <si>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</si>
  <si>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</si>
  <si>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</si>
  <si>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</si>
  <si>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</si>
  <si>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</si>
  <si>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</si>
  <si>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</si>
  <si>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</si>
  <si>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</si>
  <si>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</si>
  <si>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</si>
  <si>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</si>
  <si>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</si>
  <si>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</si>
  <si>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</si>
  <si>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</si>
  <si>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</si>
  <si>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</si>
  <si>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</si>
  <si>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</si>
  <si>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</si>
  <si>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</si>
  <si>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</si>
  <si>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</si>
  <si>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</si>
  <si>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</si>
  <si>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</si>
  <si>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</si>
  <si>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</si>
  <si>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</si>
  <si>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</si>
  <si>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</si>
  <si>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</si>
  <si>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</si>
  <si>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</si>
  <si>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</si>
  <si>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</si>
  <si>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</si>
  <si>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</si>
  <si>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</si>
  <si>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</si>
  <si>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</si>
  <si>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</si>
  <si>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</si>
  <si>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</si>
  <si>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</si>
  <si>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</si>
  <si>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</si>
  <si>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</si>
  <si>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</si>
  <si>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</si>
  <si>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</si>
  <si>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</si>
  <si>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</si>
  <si>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</si>
  <si>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</si>
  <si>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</si>
  <si>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</si>
  <si>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</si>
  <si>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</si>
  <si>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</si>
  <si>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</si>
  <si>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</si>
  <si>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</si>
  <si>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</si>
  <si>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</si>
  <si>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</si>
  <si>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</si>
  <si>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</si>
  <si>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</si>
  <si>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</si>
  <si>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</si>
  <si>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</si>
  <si>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</si>
  <si>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</si>
  <si>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</si>
  <si>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</si>
  <si>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</si>
  <si>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</si>
  <si>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</si>
  <si>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</si>
  <si>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</si>
  <si>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</si>
  <si>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</si>
  <si>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</si>
  <si>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</si>
  <si>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</si>
  <si>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</si>
  <si>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</si>
  <si>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</si>
  <si>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</si>
  <si>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</si>
  <si>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</si>
  <si>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</si>
  <si>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</si>
  <si>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</si>
  <si>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</si>
  <si>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</si>
  <si>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</si>
  <si>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</si>
  <si>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</si>
  <si>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</si>
  <si>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</si>
  <si>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</si>
  <si>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</si>
  <si>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</si>
  <si>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</si>
  <si>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</si>
  <si>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</si>
  <si>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</si>
  <si>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</si>
  <si>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</si>
  <si>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</si>
  <si>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</si>
  <si>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</si>
  <si>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</si>
  <si>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</si>
  <si>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</si>
  <si>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</si>
  <si>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</si>
  <si>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</si>
  <si>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</si>
  <si>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</si>
  <si>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</si>
  <si>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</si>
  <si>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</si>
  <si>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</si>
  <si>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</si>
  <si>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</si>
  <si>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</si>
  <si>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</si>
  <si>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</si>
  <si>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</si>
  <si>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</si>
  <si>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</si>
  <si>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</si>
  <si>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</si>
  <si>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</si>
  <si>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</si>
  <si>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</si>
  <si>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</si>
  <si>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</si>
  <si>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</si>
  <si>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</si>
  <si>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</si>
  <si>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</si>
  <si>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</si>
  <si>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</si>
  <si>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</si>
  <si>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</si>
  <si>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</si>
  <si>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</si>
  <si>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</si>
  <si>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</si>
  <si>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</si>
  <si>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</si>
  <si>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</si>
  <si>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</si>
  <si>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</si>
  <si>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</si>
  <si>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</si>
  <si>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</si>
  <si>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</si>
  <si>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</si>
  <si>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</si>
  <si>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</si>
  <si>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</si>
  <si>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</si>
  <si>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</si>
  <si>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</si>
  <si>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</si>
  <si>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</si>
  <si>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</si>
  <si>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</si>
  <si>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</si>
  <si>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</si>
  <si>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</si>
  <si>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</si>
  <si>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</si>
  <si>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</si>
  <si>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</si>
  <si>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</si>
  <si>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</si>
  <si>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</si>
  <si>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</si>
  <si>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</si>
  <si>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</si>
  <si>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</si>
  <si>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</si>
  <si>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</si>
  <si>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</si>
  <si>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</si>
  <si>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</si>
  <si>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</si>
  <si>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</si>
  <si>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</si>
  <si>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</si>
  <si>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</si>
  <si>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</si>
  <si>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</si>
  <si>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</si>
  <si>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</si>
  <si>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</si>
  <si>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</si>
  <si>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</si>
  <si>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</si>
  <si>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</si>
  <si>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</si>
  <si>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</si>
  <si>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</si>
  <si>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</si>
  <si>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</si>
  <si>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</si>
  <si>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</si>
  <si>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</si>
  <si>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</si>
  <si>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</si>
  <si>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</si>
  <si>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</si>
  <si>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</si>
  <si>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</si>
  <si>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</si>
  <si>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</si>
  <si>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</si>
  <si>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</si>
  <si>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</si>
  <si>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</si>
  <si>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</si>
  <si>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</si>
  <si>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</si>
  <si>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</si>
  <si>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</si>
  <si>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</si>
  <si>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</si>
  <si>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</si>
  <si>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</si>
  <si>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</si>
  <si>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</si>
  <si>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</si>
  <si>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</si>
  <si>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</si>
  <si>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</si>
  <si>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</si>
  <si>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</si>
  <si>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</si>
  <si>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</si>
  <si>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</si>
  <si>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</si>
  <si>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</si>
  <si>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</si>
  <si>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</si>
  <si>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</si>
  <si>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</si>
  <si>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</si>
  <si>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</si>
  <si>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</si>
  <si>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</si>
  <si>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</si>
  <si>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</si>
  <si>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</si>
  <si>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</si>
  <si>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</si>
  <si>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</si>
  <si>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</si>
  <si>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</si>
  <si>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</si>
  <si>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</si>
  <si>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</si>
  <si>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</si>
  <si>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</si>
  <si>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</si>
  <si>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</si>
  <si>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</si>
  <si>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</si>
  <si>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</si>
  <si>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</si>
  <si>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</si>
  <si>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</si>
  <si>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</si>
  <si>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</si>
  <si>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</si>
  <si>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</si>
  <si>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</si>
  <si>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</si>
  <si>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</si>
  <si>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</si>
  <si>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</si>
  <si>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</si>
  <si>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</si>
  <si>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</si>
  <si>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</si>
  <si>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</si>
  <si>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</si>
  <si>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</si>
  <si>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</si>
  <si>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</si>
  <si>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</si>
  <si>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</si>
  <si>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</si>
  <si>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</si>
  <si>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</si>
  <si>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</si>
  <si>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</si>
  <si>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</si>
  <si>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</si>
  <si>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</si>
  <si>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</si>
  <si>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</si>
  <si>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</si>
  <si>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</si>
  <si>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</si>
  <si>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</si>
  <si>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</si>
  <si>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</si>
  <si>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</si>
  <si>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</si>
  <si>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</si>
  <si>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</si>
  <si>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</si>
  <si>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</si>
  <si>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</si>
  <si>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</si>
  <si>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</si>
  <si>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</si>
  <si>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</si>
  <si>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</si>
  <si>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</si>
  <si>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</si>
  <si>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</si>
  <si>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</si>
  <si>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</si>
  <si>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</si>
  <si>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</si>
  <si>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</si>
  <si>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</si>
  <si>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</si>
  <si>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</si>
  <si>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</si>
  <si>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</si>
  <si>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</si>
  <si>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</si>
  <si>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</si>
  <si>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</si>
  <si>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</si>
  <si>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</si>
  <si>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</si>
  <si>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</si>
  <si>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</si>
  <si>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</si>
  <si>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</si>
  <si>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</si>
  <si>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</si>
  <si>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</si>
  <si>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</si>
  <si>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</si>
  <si>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</si>
  <si>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</si>
  <si>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</si>
  <si>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</si>
  <si>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</si>
  <si>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</si>
  <si>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</si>
  <si>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</si>
  <si>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</si>
  <si>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</si>
  <si>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</si>
  <si>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</si>
  <si>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</si>
  <si>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</si>
  <si>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</si>
  <si>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</si>
  <si>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</si>
  <si>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</si>
  <si>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</si>
  <si>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</si>
  <si>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</si>
  <si>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</si>
  <si>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</si>
  <si>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</si>
  <si>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</si>
  <si>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</si>
  <si>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</si>
  <si>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</si>
  <si>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</si>
  <si>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</si>
  <si>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</si>
  <si>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</si>
  <si>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</si>
  <si>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</si>
  <si>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</si>
  <si>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</si>
  <si>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</si>
  <si>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</si>
  <si>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</si>
  <si>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</si>
  <si>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</si>
  <si>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</si>
  <si>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</si>
  <si>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</si>
  <si>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</si>
  <si>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</si>
  <si>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</si>
  <si>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</si>
  <si>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</si>
  <si>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</si>
  <si>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</si>
  <si>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</si>
  <si>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</si>
  <si>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</si>
  <si>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</si>
  <si>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</si>
  <si>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</si>
  <si>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</si>
  <si>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</si>
  <si>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</si>
  <si>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</si>
  <si>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</si>
  <si>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</si>
  <si>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</si>
  <si>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</si>
  <si>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</si>
  <si>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</si>
  <si>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</si>
  <si>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</si>
  <si>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</si>
  <si>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</si>
  <si>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</si>
  <si>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</si>
  <si>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</si>
  <si>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</si>
  <si>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</si>
  <si>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</si>
  <si>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</si>
  <si>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</si>
  <si>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</si>
  <si>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</si>
  <si>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</si>
  <si>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</si>
  <si>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</si>
  <si>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</si>
  <si>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</si>
  <si>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</si>
  <si>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</si>
  <si>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</si>
  <si>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</si>
  <si>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</si>
  <si>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</si>
  <si>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</si>
  <si>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</si>
  <si>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</si>
  <si>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</si>
  <si>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</si>
  <si>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</si>
  <si>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</si>
  <si>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</si>
  <si>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</si>
  <si>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</si>
  <si>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</si>
  <si>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</si>
  <si>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</si>
  <si>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</si>
  <si>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</si>
  <si>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</si>
  <si>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</si>
  <si>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</si>
  <si>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</si>
  <si>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</si>
  <si>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</si>
  <si>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</si>
  <si>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</si>
  <si>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</si>
  <si>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</si>
  <si>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</si>
  <si>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</si>
  <si>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</si>
  <si>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</si>
  <si>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</si>
  <si>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</si>
  <si>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</si>
  <si>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</si>
  <si>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</si>
  <si>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</si>
  <si>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</si>
  <si>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</si>
  <si>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</si>
  <si>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</si>
  <si>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</si>
  <si>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</si>
  <si>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</si>
  <si>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</si>
  <si>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</si>
  <si>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</si>
  <si>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</si>
  <si>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</si>
  <si>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</si>
  <si>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</si>
  <si>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</si>
  <si>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</si>
  <si>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</si>
  <si>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</si>
  <si>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</si>
  <si>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</si>
  <si>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</si>
  <si>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</si>
  <si>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</si>
  <si>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</si>
  <si>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</si>
  <si>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</si>
  <si>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</si>
  <si>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</si>
  <si>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</si>
  <si>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</si>
  <si>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</si>
  <si>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</si>
  <si>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</si>
  <si>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</si>
  <si>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</si>
  <si>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</si>
  <si>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</si>
  <si>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</si>
  <si>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</si>
  <si>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</si>
  <si>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</si>
  <si>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</si>
  <si>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</si>
  <si>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</si>
  <si>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</si>
  <si>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</si>
  <si>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</si>
  <si>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</si>
  <si>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</si>
  <si>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</si>
  <si>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</si>
  <si>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</si>
  <si>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</si>
  <si>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</si>
  <si>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</si>
  <si>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</si>
  <si>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</si>
  <si>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</si>
  <si>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</si>
  <si>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</si>
  <si>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</si>
  <si>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</si>
  <si>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</si>
  <si>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</si>
  <si>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</si>
  <si>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</si>
  <si>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</si>
  <si>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</si>
  <si>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</si>
  <si>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</si>
  <si>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</si>
  <si>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</si>
  <si>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</si>
  <si>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</si>
  <si>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</si>
  <si>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</si>
  <si>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</si>
  <si>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</si>
  <si>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</si>
  <si>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</si>
  <si>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</si>
  <si>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</si>
  <si>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</si>
  <si>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</si>
  <si>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</si>
  <si>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</si>
  <si>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</si>
  <si>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</si>
  <si>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</si>
  <si>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</si>
  <si>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</si>
  <si>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</si>
  <si>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</si>
  <si>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</si>
  <si>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</si>
  <si>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</si>
  <si>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</si>
  <si>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</si>
  <si>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</si>
  <si>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</si>
  <si>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</si>
  <si>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</si>
  <si>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</si>
  <si>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</si>
  <si>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</si>
  <si>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</si>
  <si>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</si>
  <si>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</si>
  <si>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</si>
  <si>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</si>
  <si>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</si>
  <si>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</si>
  <si>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</si>
  <si>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</si>
  <si>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</si>
  <si>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</si>
  <si>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</si>
  <si>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</si>
  <si>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</si>
  <si>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</si>
  <si>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</si>
  <si>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</si>
  <si>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</si>
  <si>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</si>
  <si>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</si>
  <si>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</si>
  <si>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</si>
  <si>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</si>
  <si>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</si>
  <si>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</si>
  <si>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</si>
  <si>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</si>
  <si>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</si>
  <si>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</si>
  <si>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</si>
  <si>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</si>
  <si>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</si>
  <si>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</si>
  <si>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</si>
  <si>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</si>
  <si>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</si>
  <si>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</si>
  <si>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</si>
  <si>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</si>
  <si>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</si>
  <si>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</si>
  <si>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</si>
  <si>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</si>
  <si>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</si>
  <si>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</si>
  <si>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</si>
  <si>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</si>
  <si>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</si>
  <si>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</si>
  <si>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</si>
  <si>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</si>
  <si>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</si>
  <si>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</si>
  <si>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</si>
  <si>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</si>
  <si>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</si>
  <si>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</si>
  <si>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</si>
  <si>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</si>
  <si>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</si>
  <si>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</si>
  <si>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</si>
  <si>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</si>
  <si>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</si>
  <si>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</si>
  <si>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</si>
  <si>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</si>
  <si>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</si>
  <si>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</si>
  <si>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</si>
  <si>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</si>
  <si>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</si>
  <si>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</si>
  <si>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</si>
  <si>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</si>
  <si>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</si>
  <si>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</si>
  <si>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</si>
  <si>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</si>
  <si>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</si>
  <si>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</si>
  <si>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</si>
  <si>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</si>
  <si>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</si>
  <si>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</si>
  <si>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</si>
  <si>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</si>
  <si>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</si>
  <si>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</si>
  <si>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</si>
  <si>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</si>
  <si>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</si>
  <si>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</si>
  <si>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</si>
  <si>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</si>
  <si>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</si>
  <si>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</si>
  <si>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</si>
  <si>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</si>
  <si>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</si>
  <si>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</si>
  <si>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</si>
  <si>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</si>
  <si>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</si>
  <si>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</si>
  <si>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</si>
  <si>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</si>
  <si>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</si>
  <si>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</si>
  <si>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</si>
  <si>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</si>
  <si>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</si>
  <si>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</si>
  <si>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</si>
  <si>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</si>
  <si>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</si>
  <si>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</si>
  <si>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</si>
  <si>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</si>
  <si>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</si>
  <si>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</si>
  <si>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</si>
  <si>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</si>
  <si>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</si>
  <si>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</si>
  <si>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</si>
  <si>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</si>
  <si>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</si>
  <si>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</si>
  <si>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</si>
  <si>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</si>
  <si>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</si>
  <si>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</si>
  <si>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</si>
  <si>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</si>
  <si>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</si>
  <si>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</si>
  <si>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</si>
  <si>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</si>
  <si>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</si>
  <si>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</si>
  <si>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</si>
  <si>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</si>
  <si>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</si>
  <si>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</si>
  <si>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</si>
  <si>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</si>
  <si>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</si>
  <si>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</si>
  <si>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</si>
  <si>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</si>
  <si>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</si>
  <si>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</si>
  <si>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</si>
  <si>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</si>
  <si>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</si>
  <si>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</si>
  <si>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</si>
  <si>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</si>
  <si>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</si>
  <si>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</si>
  <si>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</si>
  <si>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</si>
  <si>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</si>
  <si>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</si>
  <si>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</si>
  <si>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</si>
  <si>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</si>
  <si>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</si>
  <si>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</si>
  <si>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</si>
  <si>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</si>
  <si>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</si>
  <si>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</si>
  <si>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</si>
  <si>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</si>
  <si>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</si>
  <si>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</si>
  <si>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</si>
  <si>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</si>
  <si>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</si>
  <si>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</si>
  <si>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</si>
  <si>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</si>
  <si>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</si>
  <si>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</si>
  <si>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</si>
  <si>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</si>
  <si>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</si>
  <si>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</si>
  <si>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</si>
  <si>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</si>
  <si>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</si>
  <si>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</si>
  <si>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</si>
  <si>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</si>
  <si>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</si>
  <si>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</si>
  <si>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</si>
  <si>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</si>
  <si>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</si>
  <si>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</si>
  <si>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</si>
  <si>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</si>
  <si>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</si>
  <si>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</si>
  <si>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</si>
  <si>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</si>
  <si>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</si>
  <si>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</si>
  <si>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</si>
  <si>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</si>
  <si>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</si>
  <si>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</si>
  <si>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</si>
  <si>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</si>
  <si>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</si>
  <si>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</si>
  <si>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</si>
  <si>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</si>
  <si>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</si>
  <si>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</si>
  <si>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</si>
  <si>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</si>
  <si>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</si>
  <si>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</si>
  <si>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</si>
  <si>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</si>
  <si>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</si>
  <si>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</si>
  <si>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</si>
  <si>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</si>
  <si>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</si>
  <si>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</si>
  <si>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</si>
  <si>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</si>
  <si>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</si>
  <si>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</si>
  <si>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</si>
  <si>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</si>
  <si>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</si>
  <si>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</si>
  <si>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</si>
  <si>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</si>
  <si>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</si>
  <si>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</si>
  <si>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</si>
  <si>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</si>
  <si>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</si>
  <si>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</si>
  <si>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</si>
  <si>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</si>
  <si>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</si>
  <si>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</si>
  <si>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</si>
  <si>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</si>
  <si>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</si>
  <si>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</si>
  <si>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</si>
  <si>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</si>
  <si>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</si>
  <si>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</si>
  <si>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</si>
  <si>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</si>
  <si>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</si>
  <si>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</si>
  <si>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</si>
  <si>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</si>
  <si>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</si>
  <si>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</si>
  <si>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</si>
  <si>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</si>
  <si>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</si>
  <si>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</si>
  <si>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</si>
  <si>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</si>
  <si>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</si>
  <si>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</si>
  <si>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</si>
  <si>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</si>
  <si>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</si>
  <si>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</si>
  <si>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</si>
  <si>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</si>
  <si>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</si>
  <si>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</si>
  <si>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</si>
  <si>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</si>
  <si>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</si>
  <si>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</si>
  <si>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</si>
  <si>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</si>
  <si>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</si>
  <si>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</si>
  <si>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</si>
  <si>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</si>
  <si>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</si>
  <si>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</si>
  <si>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</si>
  <si>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</si>
  <si>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</si>
  <si>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</si>
  <si>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</si>
  <si>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</si>
  <si>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</si>
  <si>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</si>
  <si>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</si>
  <si>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</si>
  <si>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</si>
  <si>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</si>
  <si>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</si>
  <si>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</si>
  <si>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</si>
  <si>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</si>
  <si>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</si>
  <si>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</si>
  <si>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</si>
  <si>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</si>
  <si>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</si>
  <si>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</si>
  <si>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</si>
  <si>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</si>
  <si>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</si>
  <si>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</si>
  <si>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</si>
  <si>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</si>
  <si>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</si>
  <si>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</si>
  <si>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</si>
  <si>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</si>
  <si>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</si>
  <si>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</si>
  <si>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</si>
  <si>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</si>
  <si>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</si>
  <si>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</si>
  <si>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</si>
  <si>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</si>
  <si>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</si>
  <si>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</si>
  <si>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</si>
  <si>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</si>
  <si>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</si>
  <si>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</si>
  <si>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</si>
  <si>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</si>
  <si>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</si>
  <si>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</si>
  <si>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</si>
  <si>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</si>
  <si>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</si>
  <si>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</si>
  <si>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</si>
  <si>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</si>
  <si>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</si>
  <si>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</si>
  <si>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</si>
  <si>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</si>
  <si>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</si>
  <si>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</si>
  <si>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</si>
  <si>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</si>
  <si>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</si>
  <si>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</si>
  <si>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</si>
  <si>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</si>
  <si>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</si>
  <si>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</si>
  <si>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</si>
  <si>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</si>
  <si>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</si>
  <si>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</si>
  <si>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</si>
  <si>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</si>
  <si>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</si>
  <si>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</si>
  <si>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</si>
  <si>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</si>
  <si>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</si>
  <si>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</si>
  <si>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</si>
  <si>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</si>
  <si>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</si>
  <si>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</si>
  <si>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</si>
  <si>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</si>
  <si>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</si>
  <si>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</si>
  <si>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</si>
  <si>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</si>
  <si>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</si>
  <si>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</si>
  <si>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</si>
  <si>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</si>
  <si>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</si>
  <si>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</si>
  <si>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</si>
  <si>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</si>
  <si>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</si>
  <si>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</si>
  <si>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</si>
  <si>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</si>
  <si>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</si>
  <si>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</si>
  <si>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</si>
  <si>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</si>
  <si>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</si>
  <si>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</si>
  <si>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</si>
  <si>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</si>
  <si>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</si>
  <si>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</si>
  <si>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</si>
  <si>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</si>
  <si>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</si>
  <si>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</si>
  <si>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</si>
  <si>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</si>
  <si>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</si>
  <si>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</si>
  <si>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</si>
  <si>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</si>
  <si>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</si>
  <si>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</si>
  <si>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</si>
  <si>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</si>
  <si>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</si>
  <si>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</si>
  <si>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</si>
  <si>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</si>
  <si>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</si>
  <si>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</si>
  <si>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</si>
  <si>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</si>
  <si>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</si>
  <si>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</si>
  <si>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</si>
  <si>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</si>
  <si>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</si>
  <si>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</si>
  <si>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</si>
  <si>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</si>
  <si>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</si>
  <si>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</si>
  <si>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</si>
  <si>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</si>
  <si>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</si>
  <si>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</si>
  <si>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</si>
  <si>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</si>
  <si>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</si>
  <si>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</si>
  <si>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</si>
  <si>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</si>
  <si>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</si>
  <si>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</si>
  <si>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</si>
  <si>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</si>
  <si>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</si>
  <si>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</si>
  <si>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</si>
  <si>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</si>
  <si>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</si>
  <si>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</si>
  <si>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</si>
  <si>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</si>
  <si>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</si>
  <si>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</si>
  <si>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</si>
  <si>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</si>
  <si>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</si>
  <si>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</si>
  <si>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</si>
  <si>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</si>
  <si>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</si>
  <si>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</si>
  <si>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</si>
  <si>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</si>
  <si>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</si>
  <si>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</si>
  <si>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</si>
  <si>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</si>
  <si>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</si>
  <si>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</si>
  <si>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</si>
  <si>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</si>
  <si>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</si>
  <si>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</si>
  <si>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</si>
  <si>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</si>
  <si>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</si>
  <si>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</si>
  <si>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</si>
  <si>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</si>
  <si>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</si>
  <si>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</si>
  <si>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</si>
  <si>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</si>
  <si>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</si>
  <si>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</si>
  <si>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</si>
  <si>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</si>
  <si>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</si>
  <si>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</si>
  <si>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</si>
  <si>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</si>
  <si>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</si>
  <si>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</si>
  <si>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</si>
  <si>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</si>
  <si>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</si>
  <si>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</si>
  <si>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</si>
  <si>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</si>
  <si>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</si>
  <si>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</si>
  <si>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</si>
  <si>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</si>
  <si>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</si>
  <si>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</si>
  <si>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</si>
  <si>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</si>
  <si>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</si>
  <si>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</si>
  <si>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</si>
  <si>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</si>
  <si>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</si>
  <si>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</si>
  <si>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</si>
  <si>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</si>
  <si>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</si>
  <si>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</si>
  <si>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</si>
  <si>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</si>
  <si>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</si>
  <si>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</si>
  <si>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</si>
  <si>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</si>
  <si>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</si>
  <si>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</si>
  <si>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</si>
  <si>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</si>
  <si>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</si>
  <si>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</si>
  <si>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</si>
  <si>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</si>
  <si>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</si>
  <si>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</si>
  <si>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</si>
  <si>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</si>
  <si>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</si>
  <si>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</si>
  <si>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</si>
  <si>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</si>
  <si>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</si>
  <si>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</si>
  <si>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</si>
  <si>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</si>
  <si>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</si>
  <si>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</si>
  <si>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</si>
  <si>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</si>
  <si>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</si>
  <si>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</si>
  <si>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</si>
  <si>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</si>
  <si>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</si>
  <si>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</si>
  <si>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</si>
  <si>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</si>
  <si>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</si>
  <si>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</si>
  <si>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</si>
  <si>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</si>
  <si>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</si>
  <si>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</si>
  <si>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</si>
  <si>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</si>
  <si>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</si>
  <si>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</si>
  <si>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</si>
  <si>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</si>
  <si>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</si>
  <si>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</si>
  <si>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</si>
  <si>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</si>
  <si>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</si>
  <si>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</si>
  <si>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</si>
  <si>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</si>
  <si>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</si>
  <si>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</si>
  <si>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</si>
  <si>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</si>
  <si>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</si>
  <si>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</si>
  <si>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</si>
  <si>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</si>
  <si>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</si>
  <si>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</si>
  <si>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</si>
  <si>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</si>
  <si>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</si>
  <si>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</si>
  <si>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</si>
  <si>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</si>
  <si>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</si>
  <si>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</si>
  <si>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</si>
  <si>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</si>
  <si>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</si>
  <si>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</si>
  <si>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</si>
  <si>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</si>
  <si>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</si>
  <si>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</si>
  <si>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</si>
  <si>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</si>
  <si>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</si>
  <si>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</si>
  <si>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</si>
  <si>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</si>
  <si>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</si>
  <si>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</si>
  <si>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</si>
  <si>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</si>
  <si>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</si>
  <si>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</si>
  <si>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</si>
  <si>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</si>
  <si>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</si>
  <si>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</si>
  <si>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</si>
  <si>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</si>
  <si>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</si>
  <si>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</si>
  <si>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</si>
  <si>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</si>
  <si>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</si>
  <si>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</si>
  <si>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</si>
  <si>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</si>
  <si>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</si>
  <si>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</si>
  <si>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</si>
  <si>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</si>
  <si>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</si>
  <si>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</si>
  <si>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</si>
  <si>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</si>
  <si>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</si>
  <si>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</si>
  <si>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</si>
  <si>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</si>
  <si>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</si>
  <si>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</si>
  <si>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</si>
  <si>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</si>
  <si>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</si>
  <si>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</si>
  <si>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</si>
  <si>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</si>
  <si>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</si>
  <si>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</si>
  <si>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</si>
  <si>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</si>
  <si>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</si>
  <si>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</si>
  <si>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</si>
  <si>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</si>
  <si>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</si>
  <si>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</si>
  <si>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</si>
  <si>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</si>
  <si>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</si>
  <si>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</si>
  <si>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</si>
  <si>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</si>
  <si>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</si>
  <si>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</si>
  <si>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</si>
  <si>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</si>
  <si>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</si>
  <si>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</si>
  <si>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</si>
  <si>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</si>
  <si>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</si>
  <si>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</si>
  <si>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</si>
  <si>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</si>
  <si>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</si>
  <si>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</si>
  <si>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</si>
  <si>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</si>
  <si>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</si>
  <si>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</si>
  <si>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</si>
  <si>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</si>
  <si>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</si>
  <si>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</si>
  <si>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</si>
  <si>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</si>
  <si>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</si>
  <si>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</si>
  <si>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</si>
  <si>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</si>
  <si>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</si>
  <si>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</si>
  <si>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</si>
  <si>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</si>
  <si>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</si>
  <si>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</si>
  <si>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</si>
  <si>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</si>
  <si>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</si>
  <si>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</si>
  <si>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</si>
  <si>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</si>
  <si>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</si>
  <si>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</si>
  <si>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</si>
  <si>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</si>
  <si>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</si>
  <si>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</si>
  <si>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</si>
  <si>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</si>
  <si>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</si>
  <si>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</si>
  <si>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</si>
  <si>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</si>
  <si>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</si>
  <si>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</si>
  <si>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</si>
  <si>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</si>
  <si>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</si>
  <si>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</si>
  <si>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</si>
  <si>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</si>
  <si>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</si>
  <si>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</si>
  <si>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</si>
  <si>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</si>
  <si>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</si>
  <si>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</si>
  <si>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</si>
  <si>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</si>
  <si>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</si>
  <si>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</si>
  <si>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</si>
  <si>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</si>
  <si>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</si>
  <si>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</si>
  <si>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</si>
  <si>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</si>
  <si>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</si>
  <si>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</si>
  <si>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</si>
  <si>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</si>
  <si>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</si>
  <si>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</si>
  <si>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</si>
  <si>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</si>
  <si>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</si>
  <si>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</si>
  <si>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</si>
  <si>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</si>
  <si>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</si>
  <si>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</si>
  <si>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</si>
  <si>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</si>
  <si>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</si>
  <si>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</si>
  <si>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</si>
  <si>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</si>
  <si>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</si>
  <si>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</si>
  <si>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</si>
  <si>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</si>
  <si>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</si>
  <si>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</si>
  <si>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</si>
  <si>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</si>
  <si>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</si>
  <si>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</si>
  <si>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</si>
  <si>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</si>
  <si>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</si>
  <si>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</si>
  <si>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</si>
  <si>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</si>
  <si>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</si>
  <si>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</si>
  <si>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</si>
  <si>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</si>
  <si>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</si>
  <si>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</si>
  <si>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</si>
  <si>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</si>
  <si>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</si>
  <si>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</si>
  <si>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</si>
  <si>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</si>
  <si>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</si>
  <si>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</si>
  <si>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</si>
  <si>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</si>
  <si>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</si>
  <si>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</si>
  <si>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</si>
  <si>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</si>
  <si>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</si>
  <si>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</si>
  <si>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</si>
  <si>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</si>
  <si>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</si>
  <si>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</si>
  <si>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</si>
  <si>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</si>
  <si>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</si>
  <si>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</si>
  <si>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</si>
  <si>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</si>
  <si>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</si>
  <si>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</si>
  <si>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</si>
  <si>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</si>
  <si>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</si>
  <si>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</si>
  <si>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</si>
  <si>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</si>
  <si>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</si>
  <si>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</si>
  <si>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</si>
  <si>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</si>
  <si>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</si>
  <si>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</si>
  <si>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</si>
  <si>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</si>
  <si>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</si>
  <si>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</si>
  <si>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</si>
  <si>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</si>
  <si>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</si>
  <si>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</si>
  <si>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</si>
  <si>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</si>
  <si>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</si>
  <si>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</si>
  <si>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</si>
  <si>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</si>
  <si>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</si>
  <si>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</si>
  <si>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</si>
  <si>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</si>
  <si>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</si>
  <si>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</si>
  <si>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</si>
  <si>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</si>
  <si>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</si>
  <si>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</si>
  <si>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</si>
  <si>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</si>
  <si>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</si>
  <si>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</si>
  <si>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</si>
  <si>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</si>
  <si>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</si>
  <si>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</si>
  <si>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</si>
  <si>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</si>
  <si>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</si>
  <si>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</si>
  <si>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</si>
  <si>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</si>
  <si>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</si>
  <si>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</si>
  <si>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</si>
  <si>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</si>
  <si>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</si>
  <si>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</si>
  <si>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</si>
  <si>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</si>
  <si>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</si>
  <si>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</si>
  <si>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</si>
  <si>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</si>
  <si>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</si>
  <si>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</si>
  <si>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</si>
  <si>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</si>
  <si>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</si>
  <si>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</si>
  <si>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</si>
  <si>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</si>
  <si>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</si>
  <si>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</si>
  <si>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</si>
  <si>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</si>
  <si>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</si>
  <si>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</si>
  <si>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</si>
  <si>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</si>
  <si>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</si>
  <si>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</si>
  <si>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</si>
  <si>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</si>
  <si>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</si>
  <si>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</si>
  <si>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</si>
  <si>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</si>
  <si>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</si>
  <si>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</si>
  <si>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</si>
  <si>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</si>
  <si>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</si>
  <si>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</si>
  <si>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</si>
  <si>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</si>
  <si>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</si>
  <si>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</si>
  <si>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</si>
  <si>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</si>
  <si>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</si>
  <si>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</si>
  <si>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</si>
  <si>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</si>
  <si>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</si>
  <si>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</si>
  <si>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</si>
  <si>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</si>
  <si>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</si>
  <si>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</si>
  <si>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</si>
  <si>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</si>
  <si>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</si>
  <si>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</si>
  <si>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</si>
  <si>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</si>
  <si>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</si>
  <si>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</si>
  <si>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</si>
  <si>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</si>
  <si>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</si>
  <si>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</si>
  <si>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</si>
  <si>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</si>
  <si>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</si>
  <si>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</si>
  <si>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</si>
  <si>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</si>
  <si>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</si>
  <si>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</si>
  <si>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</si>
  <si>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</si>
  <si>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</si>
  <si>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</si>
  <si>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</si>
  <si>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</si>
  <si>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</si>
  <si>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</si>
  <si>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</si>
  <si>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</si>
  <si>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</si>
  <si>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</si>
  <si>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</si>
  <si>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</si>
  <si>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</si>
  <si>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</si>
  <si>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</si>
  <si>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</si>
  <si>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</si>
  <si>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</si>
  <si>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</si>
  <si>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</si>
  <si>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</si>
  <si>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</si>
  <si>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</si>
  <si>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</si>
  <si>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</si>
  <si>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</si>
  <si>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</si>
  <si>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</si>
  <si>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</si>
  <si>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</si>
  <si>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</si>
  <si>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</si>
  <si>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</si>
  <si>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</si>
  <si>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</si>
  <si>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</si>
  <si>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</si>
  <si>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</si>
  <si>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</si>
  <si>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</si>
  <si>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</si>
  <si>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</si>
  <si>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</si>
  <si>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</si>
  <si>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</si>
  <si>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</si>
  <si>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</si>
  <si>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</si>
  <si>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</si>
  <si>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</si>
  <si>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</si>
  <si>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</si>
  <si>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</si>
  <si>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</si>
  <si>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</si>
  <si>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</si>
  <si>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</si>
  <si>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</si>
  <si>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</si>
  <si>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</si>
  <si>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</si>
  <si>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</si>
  <si>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</si>
  <si>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</si>
  <si>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</si>
  <si>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</si>
  <si>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</si>
  <si>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</si>
  <si>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</si>
  <si>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</si>
  <si>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</si>
  <si>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</si>
  <si>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</si>
  <si>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</si>
  <si>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</si>
  <si>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</si>
  <si>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</si>
  <si>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</si>
  <si>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</si>
  <si>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</si>
  <si>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</si>
  <si>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</si>
  <si>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</si>
  <si>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</si>
  <si>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</si>
  <si>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</si>
  <si>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</si>
  <si>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</si>
  <si>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</si>
  <si>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</si>
  <si>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</si>
  <si>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</si>
  <si>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</si>
  <si>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</si>
  <si>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</si>
  <si>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</si>
  <si>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</si>
  <si>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</si>
  <si>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</si>
  <si>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</si>
  <si>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</si>
  <si>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</si>
  <si>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</si>
  <si>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</si>
  <si>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</si>
  <si>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</si>
  <si>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</si>
  <si>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</si>
  <si>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</si>
  <si>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</si>
  <si>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</si>
  <si>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</si>
  <si>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</si>
  <si>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</si>
  <si>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</si>
  <si>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</si>
  <si>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</si>
  <si>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</si>
  <si>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</si>
  <si>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</si>
  <si>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</si>
  <si>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</si>
  <si>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</si>
  <si>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</si>
  <si>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</si>
  <si>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</si>
  <si>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</si>
  <si>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</si>
  <si>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</si>
  <si>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</si>
  <si>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</si>
  <si>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</si>
  <si>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</si>
  <si>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</si>
  <si>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</si>
  <si>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</si>
  <si>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</si>
  <si>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</si>
  <si>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</si>
  <si>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</si>
  <si>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</si>
  <si>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</si>
  <si>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</si>
  <si>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</si>
  <si>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</si>
  <si>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</si>
  <si>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</si>
  <si>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</si>
  <si>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</si>
  <si>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</si>
  <si>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</si>
  <si>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</si>
  <si>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</si>
  <si>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</si>
  <si>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</si>
  <si>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</si>
  <si>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</si>
  <si>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</si>
  <si>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</si>
  <si>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</si>
  <si>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</si>
  <si>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</si>
  <si>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</si>
  <si>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</si>
  <si>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</si>
  <si>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</si>
  <si>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</si>
  <si>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</si>
  <si>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</si>
  <si>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</si>
  <si>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</si>
  <si>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</si>
  <si>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</si>
  <si>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</si>
  <si>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</si>
  <si>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</si>
  <si>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</si>
  <si>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</si>
  <si>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</si>
  <si>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</si>
  <si>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</si>
  <si>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</si>
  <si>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</si>
  <si>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</si>
  <si>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</si>
  <si>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</si>
  <si>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</si>
  <si>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</si>
  <si>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</si>
  <si>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</si>
  <si>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</si>
  <si>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</si>
  <si>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</si>
  <si>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</si>
  <si>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</si>
  <si>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</si>
  <si>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</si>
  <si>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</si>
  <si>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</si>
  <si>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</si>
  <si>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</si>
  <si>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</si>
  <si>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</si>
  <si>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</si>
  <si>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</si>
  <si>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</si>
  <si>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</si>
  <si>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</si>
  <si>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</si>
  <si>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</si>
  <si>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</si>
  <si>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</si>
  <si>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</si>
  <si>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</si>
  <si>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</si>
  <si>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</si>
  <si>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</si>
  <si>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</si>
  <si>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</si>
  <si>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</si>
  <si>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</si>
  <si>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</si>
  <si>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</si>
  <si>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</si>
  <si>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</si>
  <si>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</si>
  <si>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</si>
  <si>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</si>
  <si>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</si>
  <si>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</si>
  <si>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</si>
  <si>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</si>
  <si>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</si>
  <si>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</si>
  <si>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</si>
  <si>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</si>
  <si>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</si>
  <si>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</si>
  <si>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</si>
  <si>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</si>
  <si>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</si>
  <si>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</si>
  <si>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</si>
  <si>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</si>
  <si>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</si>
  <si>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</si>
  <si>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</si>
  <si>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</si>
  <si>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</si>
  <si>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</si>
  <si>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</si>
  <si>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</si>
  <si>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</si>
  <si>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</si>
  <si>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</si>
  <si>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</si>
  <si>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</si>
  <si>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</si>
  <si>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</si>
  <si>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</si>
  <si>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</si>
  <si>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</si>
  <si>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</si>
  <si>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</si>
  <si>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</si>
  <si>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</si>
  <si>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</si>
  <si>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</si>
  <si>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</si>
  <si>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</si>
  <si>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</si>
  <si>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</si>
  <si>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</si>
  <si>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</si>
  <si>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</si>
  <si>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</si>
  <si>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</si>
  <si>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</si>
  <si>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</si>
  <si>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</si>
  <si>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</si>
  <si>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</si>
  <si>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</si>
  <si>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</si>
  <si>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</si>
  <si>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</si>
  <si>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</si>
  <si>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</si>
  <si>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</si>
  <si>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</si>
  <si>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</si>
  <si>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</si>
  <si>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</si>
  <si>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</si>
  <si>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</si>
  <si>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</si>
  <si>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</si>
  <si>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</si>
  <si>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</si>
  <si>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</si>
  <si>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</si>
  <si>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</si>
  <si>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</si>
  <si>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</si>
  <si>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</si>
  <si>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</si>
  <si>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</si>
  <si>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</si>
  <si>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</si>
  <si>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</si>
  <si>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</si>
  <si>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</si>
  <si>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</si>
  <si>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</si>
  <si>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</si>
  <si>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</si>
  <si>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</si>
  <si>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</si>
  <si>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</si>
  <si>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</si>
  <si>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</si>
  <si>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</si>
  <si>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</si>
  <si>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</si>
  <si>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</si>
  <si>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</si>
  <si>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</si>
  <si>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</si>
  <si>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</si>
  <si>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</si>
  <si>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</si>
  <si>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</si>
  <si>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</si>
  <si>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</si>
  <si>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</si>
  <si>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</si>
  <si>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</si>
  <si>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</si>
  <si>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</si>
  <si>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</si>
  <si>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</si>
  <si>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</si>
  <si>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</si>
  <si>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</si>
  <si>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</si>
  <si>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</si>
  <si>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</si>
  <si>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</si>
  <si>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</si>
  <si>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</si>
  <si>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</si>
  <si>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</si>
  <si>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</si>
  <si>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</si>
  <si>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</si>
  <si>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</si>
  <si>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</si>
  <si>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</si>
  <si>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</si>
  <si>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</si>
  <si>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</si>
  <si>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</si>
  <si>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</si>
  <si>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</si>
  <si>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</si>
  <si>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</si>
  <si>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</si>
  <si>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</si>
  <si>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</si>
  <si>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</si>
  <si>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</si>
  <si>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</si>
  <si>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</si>
  <si>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</si>
  <si>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</si>
  <si>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</si>
  <si>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</si>
  <si>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</si>
  <si>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</si>
  <si>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</si>
  <si>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</si>
  <si>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</si>
  <si>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</si>
  <si>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</si>
  <si>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</si>
  <si>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</si>
  <si>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</si>
  <si>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</si>
  <si>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</si>
  <si>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</si>
  <si>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</si>
  <si>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</si>
  <si>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</si>
  <si>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</si>
  <si>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</si>
  <si>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</si>
  <si>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</si>
  <si>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</si>
  <si>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</si>
  <si>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</si>
  <si>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</si>
  <si>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</si>
  <si>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</si>
  <si>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</si>
  <si>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</si>
  <si>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</si>
  <si>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</si>
  <si>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</si>
  <si>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</si>
  <si>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</si>
  <si>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</si>
  <si>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</si>
  <si>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</si>
  <si>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</si>
  <si>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</si>
  <si>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</si>
  <si>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</si>
  <si>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</si>
  <si>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</si>
  <si>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</si>
  <si>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</si>
  <si>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</si>
  <si>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</si>
  <si>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</si>
  <si>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</si>
  <si>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</si>
  <si>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</si>
  <si>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</si>
  <si>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</si>
  <si>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</si>
  <si>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</si>
  <si>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</si>
  <si>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</si>
  <si>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</si>
  <si>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</si>
  <si>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</si>
  <si>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</si>
  <si>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</si>
  <si>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</si>
  <si>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</si>
  <si>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</si>
  <si>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</si>
  <si>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</si>
  <si>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</si>
  <si>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</si>
  <si>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</si>
  <si>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</si>
  <si>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</si>
  <si>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</si>
  <si>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</si>
  <si>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</si>
  <si>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</si>
  <si>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</si>
  <si>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</si>
  <si>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</si>
  <si>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</si>
  <si>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</si>
  <si>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</si>
  <si>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</si>
  <si>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</si>
  <si>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</si>
  <si>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</si>
  <si>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</si>
  <si>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</si>
  <si>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</si>
  <si>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</si>
  <si>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</si>
  <si>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</si>
  <si>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</si>
  <si>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</si>
  <si>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</si>
  <si>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</si>
  <si>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</si>
  <si>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</si>
  <si>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</si>
  <si>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</si>
  <si>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</si>
  <si>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</si>
  <si>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</si>
  <si>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</si>
  <si>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</si>
  <si>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</si>
  <si>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</si>
  <si>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</si>
  <si>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</si>
  <si>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</si>
  <si>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</si>
  <si>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</si>
  <si>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</si>
  <si>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</si>
  <si>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</si>
  <si>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</si>
  <si>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</si>
  <si>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</si>
  <si>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</si>
  <si>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</si>
  <si>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</si>
  <si>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</si>
  <si>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</si>
  <si>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</si>
  <si>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</si>
  <si>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</si>
  <si>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</si>
  <si>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</si>
  <si>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</si>
  <si>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</si>
  <si>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</si>
  <si>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</si>
  <si>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</si>
  <si>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</si>
  <si>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</si>
  <si>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</si>
  <si>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</si>
  <si>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</si>
  <si>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</si>
  <si>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</si>
  <si>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</si>
  <si>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</si>
  <si>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</si>
  <si>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</si>
  <si>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</si>
  <si>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</si>
  <si>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</si>
  <si>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</si>
  <si>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</si>
  <si>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</si>
  <si>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</si>
  <si>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</si>
  <si>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</si>
  <si>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</si>
  <si>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</si>
  <si>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</si>
  <si>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</si>
  <si>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</si>
  <si>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</si>
  <si>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</si>
  <si>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</si>
  <si>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</si>
  <si>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</si>
  <si>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</si>
  <si>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</si>
  <si>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</si>
  <si>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</si>
  <si>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</si>
  <si>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</si>
  <si>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</si>
  <si>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</si>
  <si>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</si>
  <si>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</si>
  <si>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</si>
  <si>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</si>
  <si>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</si>
  <si>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</si>
  <si>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</si>
  <si>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</si>
  <si>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</si>
  <si>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</si>
  <si>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</si>
  <si>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</si>
  <si>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</si>
  <si>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</si>
  <si>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</si>
  <si>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</si>
  <si>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</si>
  <si>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</si>
  <si>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</si>
  <si>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</si>
  <si>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</si>
  <si>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</si>
  <si>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</si>
  <si>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</si>
  <si>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</si>
  <si>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</si>
  <si>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</si>
  <si>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</si>
  <si>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</si>
  <si>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</si>
  <si>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</si>
  <si>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</si>
  <si>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</si>
  <si>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</si>
  <si>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</si>
  <si>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</si>
  <si>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</si>
  <si>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</si>
  <si>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</si>
  <si>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</si>
  <si>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</si>
  <si>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</si>
  <si>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</si>
  <si>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</si>
  <si>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</si>
  <si>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</si>
  <si>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</si>
  <si>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</si>
  <si>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</si>
  <si>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</si>
  <si>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</si>
  <si>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</si>
  <si>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</si>
  <si>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</si>
  <si>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</si>
  <si>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</si>
  <si>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</si>
  <si>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</si>
  <si>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</si>
  <si>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</si>
  <si>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</si>
  <si>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</si>
  <si>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</si>
  <si>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</si>
  <si>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</si>
  <si>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</si>
  <si>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</si>
  <si>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</si>
  <si>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</si>
  <si>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</si>
  <si>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</si>
  <si>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</si>
  <si>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</si>
  <si>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</si>
  <si>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</si>
  <si>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</si>
  <si>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</si>
  <si>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</si>
  <si>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</si>
  <si>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</si>
  <si>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</si>
  <si>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</si>
  <si>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</si>
  <si>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</si>
  <si>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</si>
  <si>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</si>
  <si>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</si>
  <si>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</si>
  <si>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</si>
  <si>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</si>
  <si>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</si>
  <si>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</si>
  <si>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</si>
  <si>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</si>
  <si>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</si>
  <si>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</si>
  <si>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</si>
  <si>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</si>
  <si>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</si>
  <si>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</si>
  <si>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</si>
  <si>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</si>
  <si>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</si>
  <si>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</si>
  <si>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</si>
  <si>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</si>
  <si>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</si>
  <si>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</si>
  <si>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</si>
  <si>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</si>
  <si>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</si>
  <si>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</si>
  <si>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</si>
  <si>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</si>
  <si>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</si>
  <si>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</si>
  <si>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</si>
  <si>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</si>
  <si>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</si>
  <si>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</si>
  <si>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</si>
  <si>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</si>
  <si>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</si>
  <si>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</si>
  <si>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</si>
  <si>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</si>
  <si>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</si>
  <si>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</si>
  <si>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</si>
  <si>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</si>
  <si>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</si>
  <si>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</si>
  <si>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</si>
  <si>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</si>
  <si>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</si>
  <si>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</si>
  <si>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</si>
  <si>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</si>
  <si>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</si>
  <si>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</si>
  <si>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</si>
  <si>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</si>
  <si>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</si>
  <si>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</si>
  <si>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</si>
  <si>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</si>
  <si>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</si>
  <si>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</si>
  <si>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</si>
  <si>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</si>
  <si>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</si>
  <si>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</si>
  <si>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</si>
  <si>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</si>
  <si>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</si>
  <si>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</si>
  <si>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</si>
  <si>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</si>
  <si>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</si>
  <si>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</si>
  <si>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</si>
  <si>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</si>
  <si>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</si>
  <si>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</si>
  <si>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</si>
  <si>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</si>
  <si>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</si>
  <si>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</si>
  <si>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</si>
  <si>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</si>
  <si>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</si>
  <si>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</si>
  <si>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</si>
  <si>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</si>
  <si>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</si>
  <si>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</si>
  <si>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</si>
  <si>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</si>
  <si>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</si>
  <si>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</si>
  <si>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</si>
  <si>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</si>
  <si>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</si>
  <si>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</si>
  <si>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</si>
  <si>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</si>
  <si>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</si>
  <si>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</si>
  <si>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</si>
  <si>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</si>
  <si>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</si>
  <si>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</si>
  <si>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</si>
  <si>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</si>
  <si>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</si>
  <si>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</si>
  <si>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</si>
  <si>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</si>
  <si>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</si>
  <si>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</si>
  <si>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</si>
  <si>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</si>
  <si>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</si>
  <si>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</si>
  <si>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</si>
  <si>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</si>
  <si>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</si>
  <si>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</si>
  <si>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</si>
  <si>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</si>
  <si>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</si>
  <si>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</si>
  <si>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</si>
  <si>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</si>
  <si>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</si>
  <si>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</si>
  <si>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</si>
  <si>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</si>
  <si>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</si>
  <si>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</si>
  <si>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</si>
  <si>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</si>
  <si>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</si>
  <si>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</si>
  <si>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</si>
  <si>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</si>
  <si>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</si>
  <si>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</si>
  <si>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</si>
  <si>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</si>
  <si>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</si>
  <si>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</si>
  <si>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</si>
  <si>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</si>
  <si>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</si>
  <si>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</si>
  <si>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</si>
  <si>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</si>
  <si>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</si>
  <si>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</si>
  <si>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</si>
  <si>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</si>
  <si>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</si>
  <si>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</si>
  <si>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</si>
  <si>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</si>
  <si>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</si>
  <si>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</si>
  <si>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</si>
  <si>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</si>
  <si>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</si>
  <si>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</si>
  <si>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</si>
  <si>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</si>
  <si>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</si>
  <si>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</si>
  <si>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</si>
  <si>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</si>
  <si>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</si>
  <si>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</si>
  <si>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</si>
  <si>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</si>
  <si>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</si>
  <si>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</si>
  <si>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</si>
  <si>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</si>
  <si>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</si>
  <si>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</si>
  <si>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</si>
  <si>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</si>
  <si>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</si>
  <si>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</si>
  <si>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</si>
  <si>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</si>
  <si>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</si>
  <si>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</si>
  <si>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</si>
  <si>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</si>
  <si>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</si>
  <si>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</si>
  <si>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</si>
  <si>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</si>
  <si>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</si>
  <si>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</si>
  <si>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</si>
  <si>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</si>
  <si>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</si>
  <si>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</si>
  <si>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</si>
  <si>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</si>
  <si>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</si>
  <si>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</si>
  <si>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</si>
  <si>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</si>
  <si>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</si>
  <si>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</si>
  <si>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</si>
  <si>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</si>
  <si>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</si>
  <si>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</si>
  <si>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</si>
  <si>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</si>
  <si>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</si>
  <si>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</si>
  <si>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</si>
  <si>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</si>
  <si>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</si>
  <si>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</si>
  <si>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</si>
  <si>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</si>
  <si>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</si>
  <si>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</si>
  <si>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</si>
  <si>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</si>
  <si>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</si>
  <si>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</si>
  <si>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</si>
  <si>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</si>
  <si>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</si>
  <si>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</si>
  <si>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</si>
  <si>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</si>
  <si>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</si>
  <si>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</si>
  <si>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</si>
  <si>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</si>
  <si>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</si>
  <si>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</si>
  <si>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</si>
  <si>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</si>
  <si>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</si>
  <si>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</si>
  <si>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</si>
  <si>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</si>
  <si>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</si>
  <si>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</si>
  <si>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</si>
  <si>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</si>
  <si>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</si>
  <si>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</si>
  <si>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</si>
  <si>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</si>
  <si>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</si>
  <si>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</si>
  <si>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</si>
  <si>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</si>
  <si>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</si>
  <si>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</si>
  <si>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</si>
  <si>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</si>
  <si>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</si>
  <si>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</si>
  <si>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</si>
  <si>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</si>
  <si>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</si>
  <si>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</si>
  <si>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</si>
  <si>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</si>
  <si>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</si>
  <si>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</si>
  <si>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</si>
  <si>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</si>
  <si>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</si>
  <si>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</si>
  <si>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</si>
  <si>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</si>
  <si>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</si>
  <si>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</si>
  <si>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</si>
  <si>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</si>
  <si>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</si>
  <si>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</si>
  <si>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</si>
  <si>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</si>
  <si>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</si>
  <si>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</si>
  <si>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</si>
  <si>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</si>
  <si>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</si>
  <si>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</si>
  <si>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</si>
  <si>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</si>
  <si>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</si>
  <si>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</si>
  <si>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</si>
  <si>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</si>
  <si>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</si>
  <si>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</si>
  <si>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</si>
  <si>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</si>
  <si>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</si>
  <si>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</si>
  <si>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</si>
  <si>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</si>
  <si>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</si>
  <si>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</si>
  <si>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</si>
  <si>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</si>
  <si>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</si>
  <si>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</si>
  <si>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</si>
  <si>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</si>
  <si>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</si>
  <si>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</si>
  <si>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</si>
  <si>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</si>
  <si>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</si>
  <si>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</si>
  <si>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</si>
  <si>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</si>
  <si>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</si>
  <si>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</si>
  <si>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</si>
  <si>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</si>
  <si>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</si>
  <si>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</si>
  <si>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</si>
  <si>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</si>
  <si>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</si>
  <si>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</si>
  <si>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</si>
  <si>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</si>
  <si>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</si>
  <si>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</si>
  <si>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</si>
  <si>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</si>
  <si>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</si>
  <si>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</si>
  <si>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</si>
  <si>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</si>
  <si>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</si>
  <si>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</si>
  <si>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</si>
  <si>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</si>
  <si>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</si>
  <si>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</si>
  <si>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</si>
  <si>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</si>
  <si>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</si>
  <si>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</si>
  <si>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</si>
  <si>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</si>
  <si>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</si>
  <si>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</si>
  <si>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</si>
  <si>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</si>
  <si>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</si>
  <si>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</si>
  <si>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</si>
  <si>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</si>
  <si>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</si>
  <si>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</si>
  <si>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</si>
  <si>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</si>
  <si>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</si>
  <si>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</si>
  <si>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</si>
  <si>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</si>
  <si>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</si>
  <si>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</si>
  <si>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</si>
  <si>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</si>
  <si>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</si>
  <si>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</si>
  <si>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</si>
  <si>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</si>
  <si>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</si>
  <si>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</si>
  <si>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</si>
  <si>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</si>
  <si>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</si>
  <si>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</si>
  <si>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</si>
  <si>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</si>
  <si>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</si>
  <si>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</si>
  <si>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</si>
  <si>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</si>
  <si>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</si>
  <si>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</si>
  <si>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</si>
  <si>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</si>
  <si>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</si>
  <si>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</si>
  <si>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</si>
  <si>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</si>
  <si>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</si>
  <si>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</si>
  <si>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</si>
  <si>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</si>
  <si>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</si>
  <si>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</si>
  <si>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</si>
  <si>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</si>
  <si>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</si>
  <si>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</si>
  <si>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</si>
  <si>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</si>
  <si>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</si>
  <si>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</si>
  <si>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</si>
  <si>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</si>
  <si>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</si>
  <si>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</si>
  <si>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</si>
  <si>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</si>
  <si>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</si>
  <si>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</si>
  <si>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</si>
  <si>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</si>
  <si>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</si>
  <si>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</si>
  <si>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</si>
  <si>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</si>
  <si>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</si>
  <si>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</si>
  <si>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</si>
  <si>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</si>
  <si>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</si>
  <si>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</si>
  <si>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</si>
  <si>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</si>
  <si>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</si>
  <si>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</si>
  <si>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</si>
  <si>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</si>
  <si>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</si>
  <si>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</si>
  <si>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</si>
  <si>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</si>
  <si>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</si>
  <si>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</si>
  <si>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</si>
  <si>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</si>
  <si>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</si>
  <si>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</si>
  <si>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</si>
  <si>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</si>
  <si>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</si>
  <si>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</si>
  <si>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</si>
  <si>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</si>
  <si>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</si>
  <si>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</si>
  <si>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</si>
  <si>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</si>
  <si>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</si>
  <si>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</si>
  <si>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</si>
  <si>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</si>
  <si>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</si>
  <si>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</si>
  <si>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</si>
  <si>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</si>
  <si>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</si>
  <si>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</si>
  <si>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</si>
  <si>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</si>
  <si>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</si>
  <si>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</si>
  <si>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</si>
  <si>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</si>
  <si>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</si>
  <si>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</si>
  <si>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</si>
  <si>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</si>
  <si>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</si>
  <si>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</si>
  <si>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</si>
  <si>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</si>
  <si>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</si>
  <si>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</si>
  <si>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</si>
  <si>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</si>
  <si>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</si>
  <si>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</si>
  <si>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</si>
  <si>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</si>
  <si>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</si>
  <si>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</si>
  <si>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</si>
  <si>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</si>
  <si>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</si>
  <si>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</si>
  <si>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</si>
  <si>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</si>
  <si>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</si>
  <si>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</si>
  <si>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</si>
  <si>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</si>
  <si>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</si>
  <si>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</si>
  <si>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</si>
  <si>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</si>
  <si>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</si>
  <si>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</si>
  <si>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</si>
  <si>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</si>
  <si>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</si>
  <si>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</si>
  <si>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</si>
  <si>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</si>
  <si>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</si>
  <si>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</si>
  <si>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</si>
  <si>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</si>
  <si>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</si>
  <si>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</si>
  <si>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</si>
  <si>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</si>
  <si>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</si>
  <si>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</si>
  <si>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</si>
  <si>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</si>
  <si>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</si>
  <si>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</si>
  <si>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</si>
  <si>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</si>
  <si>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</si>
  <si>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</si>
  <si>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</si>
  <si>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</si>
  <si>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</si>
  <si>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</si>
  <si>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</si>
  <si>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</si>
  <si>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</si>
  <si>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</si>
  <si>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</si>
  <si>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</si>
  <si>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</si>
  <si>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</si>
  <si>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</si>
  <si>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</si>
  <si>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</si>
  <si>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</si>
  <si>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</si>
  <si>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</si>
  <si>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</si>
  <si>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</si>
  <si>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</si>
  <si>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</si>
  <si>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</si>
  <si>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</si>
  <si>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</si>
  <si>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</si>
  <si>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</si>
  <si>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</si>
  <si>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</si>
  <si>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</si>
  <si>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</si>
  <si>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</si>
  <si>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</si>
  <si>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</si>
  <si>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</si>
  <si>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</si>
  <si>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</si>
  <si>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</si>
  <si>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</si>
  <si>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</si>
  <si>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</si>
  <si>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</si>
  <si>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</si>
  <si>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</si>
  <si>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</si>
  <si>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</si>
  <si>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</si>
  <si>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</si>
  <si>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</si>
  <si>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</si>
  <si>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</si>
  <si>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</si>
  <si>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</si>
  <si>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</si>
  <si>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</si>
  <si>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</si>
  <si>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</si>
  <si>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</si>
  <si>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</si>
  <si>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</si>
  <si>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</si>
  <si>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</si>
  <si>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</si>
  <si>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</si>
  <si>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</si>
  <si>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</si>
  <si>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</si>
  <si>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</si>
  <si>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</si>
  <si>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</si>
  <si>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</si>
  <si>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</si>
  <si>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</si>
  <si>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</si>
  <si>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</si>
  <si>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</si>
  <si>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</si>
  <si>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</si>
  <si>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</si>
  <si>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</si>
  <si>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</si>
  <si>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</si>
  <si>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</si>
  <si>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</si>
  <si>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</si>
  <si>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</si>
  <si>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</si>
  <si>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</si>
  <si>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</si>
  <si>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</si>
  <si>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</si>
  <si>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</si>
  <si>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</si>
  <si>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</si>
  <si>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</si>
  <si>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</si>
  <si>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</si>
  <si>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</si>
  <si>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</si>
  <si>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</si>
  <si>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</si>
  <si>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</si>
  <si>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</si>
  <si>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</si>
  <si>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</si>
  <si>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</si>
  <si>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</si>
  <si>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</si>
  <si>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</si>
  <si>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</si>
  <si>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</si>
  <si>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</si>
  <si>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</si>
  <si>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</si>
  <si>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</si>
  <si>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</si>
  <si>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</si>
  <si>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</si>
  <si>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</si>
  <si>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</si>
  <si>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</si>
  <si>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</si>
  <si>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</si>
  <si>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</si>
  <si>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</si>
  <si>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</si>
  <si>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</si>
  <si>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</si>
  <si>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</si>
  <si>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</si>
  <si>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</si>
  <si>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</si>
  <si>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</si>
  <si>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</si>
  <si>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</si>
  <si>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</si>
  <si>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</si>
  <si>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</si>
  <si>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</si>
  <si>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</si>
  <si>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</si>
  <si>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</si>
  <si>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</si>
  <si>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</si>
  <si>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</si>
  <si>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</si>
  <si>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</si>
  <si>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</si>
  <si>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</si>
  <si>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</si>
  <si>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</si>
  <si>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</si>
  <si>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</si>
  <si>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</si>
  <si>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</si>
  <si>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</si>
  <si>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</si>
  <si>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</si>
  <si>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</si>
  <si>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</si>
  <si>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</si>
  <si>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</si>
  <si>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</si>
  <si>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</si>
  <si>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</si>
  <si>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</si>
  <si>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</si>
  <si>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</si>
  <si>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</si>
  <si>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</si>
  <si>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</si>
  <si>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</si>
  <si>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</si>
  <si>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</si>
  <si>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</si>
  <si>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</si>
  <si>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</si>
  <si>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</si>
  <si>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</si>
  <si>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</si>
  <si>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</si>
  <si>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</si>
  <si>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</si>
  <si>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</si>
  <si>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</si>
  <si>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</si>
  <si>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</si>
  <si>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</si>
  <si>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</si>
  <si>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</si>
  <si>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</si>
  <si>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</si>
  <si>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</si>
  <si>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</si>
  <si>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</si>
  <si>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</si>
  <si>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</si>
  <si>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</si>
  <si>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</si>
  <si>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</si>
  <si>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</si>
  <si>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</si>
  <si>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</si>
  <si>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</si>
  <si>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</si>
  <si>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</si>
  <si>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</si>
  <si>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</si>
  <si>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</si>
  <si>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</si>
  <si>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</si>
  <si>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</si>
  <si>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</si>
  <si>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</si>
  <si>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</si>
  <si>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</si>
  <si>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</si>
  <si>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</si>
  <si>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</si>
  <si>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</si>
  <si>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</si>
  <si>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</si>
  <si>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</si>
  <si>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</si>
  <si>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</si>
  <si>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</si>
  <si>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</si>
  <si>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</si>
  <si>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</si>
  <si>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</si>
  <si>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</si>
  <si>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</si>
  <si>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</si>
  <si>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</si>
  <si>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</si>
  <si>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</si>
  <si>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</si>
  <si>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</si>
  <si>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</si>
  <si>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</si>
  <si>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</si>
  <si>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</si>
  <si>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</si>
  <si>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</si>
  <si>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</si>
  <si>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</si>
  <si>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</si>
  <si>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</si>
  <si>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</si>
  <si>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</si>
  <si>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</si>
  <si>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</si>
  <si>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</si>
  <si>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</si>
  <si>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</si>
  <si>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</si>
  <si>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</si>
  <si>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</si>
  <si>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</si>
  <si>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</si>
  <si>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</si>
  <si>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</si>
  <si>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</si>
  <si>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</si>
  <si>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</si>
  <si>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</si>
  <si>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</si>
  <si>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</si>
  <si>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</si>
  <si>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</si>
  <si>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</si>
  <si>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</si>
  <si>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</si>
  <si>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</si>
  <si>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</si>
  <si>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</si>
  <si>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</si>
  <si>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</si>
  <si>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</si>
  <si>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</si>
  <si>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</si>
  <si>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</si>
  <si>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</si>
  <si>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</si>
  <si>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</si>
  <si>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</si>
  <si>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</si>
  <si>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</si>
  <si>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</si>
  <si>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</si>
  <si>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</si>
  <si>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</si>
  <si>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</si>
  <si>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</si>
  <si>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</si>
  <si>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</si>
  <si>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</si>
  <si>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</si>
  <si>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</si>
  <si>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</si>
  <si>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</si>
  <si>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</si>
  <si>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</si>
  <si>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</si>
  <si>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</si>
  <si>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</si>
  <si>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</si>
  <si>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</si>
  <si>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</si>
  <si>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</si>
  <si>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</si>
  <si>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</si>
  <si>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</si>
  <si>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</si>
  <si>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</si>
  <si>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</si>
  <si>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</si>
  <si>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</si>
  <si>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</si>
  <si>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</si>
  <si>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</si>
  <si>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</si>
  <si>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</si>
  <si>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</si>
  <si>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</si>
  <si>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</si>
  <si>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</si>
  <si>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</si>
  <si>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</si>
  <si>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</si>
  <si>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</si>
  <si>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</si>
  <si>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</si>
  <si>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</si>
  <si>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</si>
  <si>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</si>
  <si>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</si>
  <si>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</si>
  <si>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</si>
  <si>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</si>
  <si>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</si>
  <si>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</si>
  <si>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</si>
  <si>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</si>
  <si>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</si>
  <si>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</si>
  <si>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</si>
  <si>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</si>
  <si>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</si>
  <si>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</si>
  <si>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</si>
  <si>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</si>
  <si>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</si>
  <si>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</si>
  <si>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</si>
  <si>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</si>
  <si>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</si>
  <si>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</si>
  <si>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</si>
  <si>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</si>
  <si>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</si>
  <si>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</si>
  <si>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</si>
  <si>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</si>
  <si>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</si>
  <si>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</si>
  <si>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</si>
  <si>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</si>
  <si>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</si>
  <si>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</si>
  <si>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</si>
  <si>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</si>
  <si>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</si>
  <si>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</si>
  <si>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</si>
  <si>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</si>
  <si>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</si>
  <si>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</si>
  <si>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</si>
  <si>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</si>
  <si>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</si>
  <si>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</si>
  <si>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</si>
  <si>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</si>
  <si>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</si>
  <si>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</si>
  <si>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</si>
  <si>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</si>
  <si>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</si>
  <si>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</si>
  <si>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</si>
  <si>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</si>
  <si>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</si>
  <si>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</si>
  <si>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</si>
  <si>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</si>
  <si>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</si>
  <si>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</si>
  <si>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</si>
  <si>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</si>
  <si>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</si>
  <si>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</si>
  <si>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</si>
  <si>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</si>
  <si>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</si>
  <si>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</si>
  <si>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</si>
  <si>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</si>
  <si>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</si>
  <si>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</si>
  <si>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</si>
  <si>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</si>
  <si>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</si>
  <si>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</si>
  <si>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</si>
  <si>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</si>
  <si>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</si>
  <si>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</si>
  <si>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</si>
  <si>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</si>
  <si>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</si>
  <si>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</si>
  <si>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</si>
  <si>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</si>
  <si>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</si>
  <si>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</si>
  <si>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</si>
  <si>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</si>
  <si>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</si>
  <si>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</si>
  <si>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</si>
  <si>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</si>
  <si>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</si>
  <si>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</si>
  <si>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</si>
  <si>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</si>
  <si>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</si>
  <si>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</si>
  <si>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</si>
  <si>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</si>
  <si>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</si>
  <si>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</si>
  <si>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</si>
  <si>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</si>
  <si>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</si>
  <si>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</si>
  <si>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</si>
  <si>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</si>
  <si>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</si>
  <si>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</si>
  <si>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</si>
  <si>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</si>
  <si>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</si>
  <si>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</si>
  <si>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</si>
  <si>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</si>
  <si>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</si>
  <si>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</si>
  <si>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</si>
  <si>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</si>
  <si>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</si>
  <si>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</si>
  <si>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</si>
  <si>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</si>
  <si>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</si>
  <si>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</si>
  <si>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</si>
  <si>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</si>
  <si>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</si>
  <si>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</si>
  <si>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</si>
  <si>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</si>
  <si>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</si>
  <si>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</si>
  <si>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</si>
  <si>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</si>
  <si>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</si>
  <si>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</si>
  <si>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</si>
  <si>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</si>
  <si>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</si>
  <si>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</si>
  <si>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</si>
  <si>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</si>
  <si>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</si>
  <si>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</si>
  <si>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</si>
  <si>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</si>
  <si>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</si>
  <si>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</si>
  <si>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</si>
  <si>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</si>
  <si>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</si>
  <si>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</si>
  <si>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</si>
  <si>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</si>
  <si>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</si>
  <si>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</si>
  <si>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</si>
  <si>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</si>
  <si>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</si>
  <si>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</si>
  <si>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</si>
  <si>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</si>
  <si>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</si>
  <si>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</si>
  <si>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</si>
  <si>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</si>
  <si>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</si>
  <si>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</si>
  <si>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</si>
  <si>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</si>
  <si>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</si>
  <si>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</si>
  <si>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</si>
  <si>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</si>
  <si>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</si>
  <si>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</si>
  <si>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</si>
  <si>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</si>
  <si>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</si>
  <si>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</si>
  <si>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</si>
  <si>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</si>
  <si>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</si>
  <si>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</si>
  <si>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</si>
  <si>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</si>
  <si>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</si>
  <si>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</si>
  <si>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</si>
  <si>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</si>
  <si>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</si>
  <si>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</si>
  <si>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</si>
  <si>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</si>
  <si>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</si>
  <si>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</si>
  <si>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</si>
  <si>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</si>
  <si>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</si>
  <si>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</si>
  <si>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</si>
  <si>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</si>
  <si>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</si>
  <si>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</si>
  <si>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</si>
  <si>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</si>
  <si>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</si>
  <si>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</si>
  <si>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</si>
  <si>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</si>
  <si>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</si>
  <si>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</si>
  <si>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</si>
  <si>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</si>
  <si>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</si>
  <si>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</si>
  <si>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</si>
  <si>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</si>
  <si>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</si>
  <si>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</si>
  <si>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</si>
  <si>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</si>
  <si>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</si>
  <si>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</si>
  <si>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</si>
  <si>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</si>
  <si>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</si>
  <si>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</si>
  <si>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</si>
  <si>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</si>
  <si>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</si>
  <si>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</si>
  <si>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</si>
  <si>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</si>
  <si>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</si>
  <si>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</si>
  <si>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</si>
  <si>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</si>
  <si>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</si>
  <si>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</si>
  <si>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</si>
  <si>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</si>
  <si>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</si>
  <si>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</si>
  <si>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</si>
  <si>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</si>
  <si>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</si>
  <si>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</si>
  <si>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</si>
  <si>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</si>
  <si>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</si>
  <si>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</si>
  <si>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</si>
  <si>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</si>
  <si>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</si>
  <si>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</si>
  <si>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</si>
  <si>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</si>
  <si>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</si>
  <si>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</si>
  <si>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</si>
  <si>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</si>
  <si>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</si>
  <si>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</si>
  <si>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</si>
  <si>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</si>
  <si>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</si>
  <si>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</si>
  <si>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</si>
  <si>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</si>
  <si>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</si>
  <si>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</si>
  <si>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</si>
  <si>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</si>
  <si>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</si>
  <si>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</si>
  <si>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</si>
  <si>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</si>
  <si>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</si>
  <si>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</si>
  <si>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</si>
  <si>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</si>
  <si>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</si>
  <si>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</si>
  <si>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</si>
  <si>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</si>
  <si>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</si>
  <si>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</si>
  <si>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</si>
  <si>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</si>
  <si>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</si>
  <si>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</si>
  <si>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</si>
  <si>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</si>
  <si>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</si>
  <si>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</si>
  <si>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</si>
  <si>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</si>
  <si>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</si>
  <si>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</si>
  <si>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</si>
  <si>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</si>
  <si>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</si>
  <si>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</si>
  <si>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</si>
  <si>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</si>
  <si>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</si>
  <si>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</si>
  <si>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</si>
  <si>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</si>
  <si>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</si>
  <si>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</si>
  <si>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</si>
  <si>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</si>
  <si>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</si>
  <si>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</si>
  <si>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</si>
  <si>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</si>
  <si>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</si>
  <si>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</si>
  <si>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</si>
  <si>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</si>
  <si>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</si>
  <si>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</si>
  <si>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</si>
  <si>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</si>
  <si>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</si>
  <si>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</si>
  <si>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</si>
  <si>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</si>
  <si>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</si>
  <si>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</si>
  <si>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</si>
  <si>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</si>
  <si>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</si>
  <si>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</si>
  <si>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</si>
  <si>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</si>
  <si>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</si>
  <si>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</si>
  <si>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</si>
  <si>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</si>
  <si>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</si>
  <si>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</si>
  <si>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</si>
  <si>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</si>
  <si>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</si>
  <si>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</si>
  <si>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</si>
  <si>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</si>
  <si>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</si>
  <si>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</si>
  <si>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</si>
  <si>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</si>
  <si>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</si>
  <si>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</si>
  <si>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</si>
  <si>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</si>
  <si>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</si>
  <si>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</si>
  <si>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</si>
  <si>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</si>
  <si>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</si>
  <si>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</si>
  <si>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</si>
  <si>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</si>
  <si>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</si>
  <si>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</si>
  <si>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</si>
  <si>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</si>
  <si>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</si>
  <si>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</si>
  <si>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</si>
  <si>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</si>
  <si>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</si>
  <si>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</si>
  <si>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</si>
  <si>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</si>
  <si>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</si>
  <si>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</si>
  <si>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</si>
  <si>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</si>
  <si>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</si>
  <si>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</si>
  <si>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</si>
  <si>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</si>
  <si>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</si>
  <si>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</si>
  <si>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</si>
  <si>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</si>
  <si>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</si>
  <si>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</si>
  <si>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</si>
  <si>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</si>
  <si>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</si>
  <si>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</si>
  <si>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</si>
  <si>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</si>
  <si>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</si>
  <si>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</si>
  <si>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</si>
  <si>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</si>
  <si>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</si>
  <si>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</si>
  <si>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</si>
  <si>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</si>
  <si>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</si>
  <si>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</si>
  <si>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</si>
  <si>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</si>
  <si>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</si>
  <si>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</si>
  <si>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</si>
  <si>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</si>
  <si>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</si>
  <si>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</si>
  <si>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</si>
  <si>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</si>
  <si>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</si>
  <si>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</si>
  <si>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</si>
  <si>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</si>
  <si>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</si>
  <si>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</si>
  <si>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</si>
  <si>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</si>
  <si>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</si>
  <si>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</si>
  <si>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</si>
  <si>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</si>
  <si>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</si>
  <si>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</si>
  <si>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</si>
  <si>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</si>
  <si>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</si>
  <si>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</si>
  <si>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</si>
  <si>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</si>
  <si>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</si>
  <si>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</si>
  <si>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</si>
  <si>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</si>
  <si>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</si>
  <si>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</si>
  <si>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</si>
  <si>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</si>
  <si>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</si>
  <si>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</si>
  <si>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</si>
  <si>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</si>
  <si>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</si>
  <si>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</si>
  <si>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</si>
  <si>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</si>
  <si>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</si>
  <si>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</si>
  <si>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</si>
  <si>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</si>
  <si>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</si>
  <si>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</si>
  <si>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</si>
  <si>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</si>
  <si>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</si>
  <si>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</si>
  <si>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</si>
  <si>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</si>
  <si>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</si>
  <si>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</si>
  <si>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</si>
  <si>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</si>
  <si>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</si>
  <si>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</si>
  <si>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</si>
  <si>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</si>
  <si>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</si>
  <si>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</si>
  <si>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</si>
  <si>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</si>
  <si>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</si>
  <si>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</si>
  <si>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</si>
  <si>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</si>
  <si>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</si>
  <si>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</si>
  <si>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</si>
  <si>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</si>
  <si>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</si>
  <si>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</si>
  <si>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</si>
  <si>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</si>
  <si>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</si>
  <si>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</si>
  <si>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</si>
  <si>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</si>
  <si>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</si>
  <si>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</si>
  <si>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</si>
  <si>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</si>
  <si>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</si>
  <si>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</si>
  <si>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</si>
  <si>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</si>
  <si>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</si>
  <si>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</si>
  <si>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</si>
  <si>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</si>
  <si>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</si>
  <si>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</si>
  <si>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</si>
  <si>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</si>
  <si>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</si>
  <si>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</si>
  <si>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</si>
  <si>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</si>
  <si>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</si>
  <si>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</si>
  <si>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</si>
  <si>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</si>
  <si>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</si>
  <si>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</si>
  <si>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</si>
  <si>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</si>
  <si>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</si>
  <si>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</si>
  <si>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</si>
  <si>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</si>
  <si>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</si>
  <si>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</si>
  <si>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</si>
  <si>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</si>
  <si>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</si>
  <si>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</si>
  <si>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</si>
  <si>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</si>
  <si>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</si>
  <si>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</si>
  <si>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</si>
  <si>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</si>
  <si>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</si>
  <si>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</si>
  <si>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</si>
  <si>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</si>
  <si>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</si>
  <si>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</si>
  <si>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</si>
  <si>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</si>
  <si>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</si>
  <si>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</si>
  <si>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</si>
  <si>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</si>
  <si>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</si>
  <si>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</si>
  <si>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</si>
  <si>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</si>
  <si>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</si>
  <si>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</si>
  <si>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</si>
  <si>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</si>
  <si>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</si>
  <si>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</si>
  <si>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</si>
  <si>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</si>
  <si>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</si>
  <si>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</si>
  <si>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</si>
  <si>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</si>
  <si>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</si>
  <si>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</si>
  <si>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</si>
  <si>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</si>
  <si>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</si>
  <si>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</si>
  <si>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</si>
  <si>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</si>
  <si>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</si>
  <si>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</si>
  <si>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</si>
  <si>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</si>
  <si>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</si>
  <si>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</si>
  <si>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</si>
  <si>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</si>
  <si>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</si>
  <si>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</si>
  <si>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</si>
  <si>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</si>
  <si>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</si>
  <si>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</si>
  <si>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</si>
  <si>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</si>
  <si>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</si>
  <si>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</si>
  <si>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</si>
  <si>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</si>
  <si>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</si>
  <si>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</si>
  <si>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</si>
  <si>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</si>
  <si>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</si>
  <si>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</si>
  <si>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</si>
  <si>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</si>
  <si>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</si>
  <si>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</si>
  <si>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</si>
  <si>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</si>
  <si>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</si>
  <si>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</si>
  <si>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</si>
  <si>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</si>
  <si>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</si>
  <si>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</si>
  <si>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</si>
  <si>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</si>
  <si>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</si>
  <si>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</si>
  <si>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</si>
  <si>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</si>
  <si>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</si>
  <si>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</si>
  <si>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</si>
  <si>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</si>
  <si>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</si>
  <si>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</si>
  <si>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</si>
  <si>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</si>
  <si>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</si>
  <si>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</si>
  <si>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</si>
  <si>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</si>
  <si>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</si>
  <si>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</si>
  <si>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</si>
  <si>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</si>
  <si>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</si>
  <si>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</si>
  <si>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</si>
  <si>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</si>
  <si>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</si>
  <si>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</si>
  <si>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</si>
  <si>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</si>
  <si>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</si>
  <si>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</si>
  <si>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</si>
  <si>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</si>
  <si>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</si>
  <si>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</si>
  <si>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</si>
  <si>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</si>
  <si>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</si>
  <si>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</si>
  <si>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</si>
  <si>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</si>
  <si>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</si>
  <si>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</si>
  <si>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</si>
  <si>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</si>
  <si>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</si>
  <si>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</si>
  <si>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</si>
  <si>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</si>
  <si>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</si>
  <si>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</si>
  <si>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</si>
  <si>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</si>
  <si>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</si>
  <si>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</si>
  <si>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</si>
  <si>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</si>
  <si>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</si>
  <si>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</si>
  <si>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</si>
  <si>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</si>
  <si>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</si>
  <si>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</si>
  <si>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</si>
  <si>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</si>
  <si>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</si>
  <si>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</si>
  <si>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</si>
  <si>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</si>
  <si>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</si>
  <si>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</si>
  <si>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</si>
  <si>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</si>
  <si>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</si>
  <si>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</si>
  <si>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</si>
  <si>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</si>
  <si>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</si>
  <si>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</si>
  <si>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</si>
  <si>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</si>
  <si>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</si>
  <si>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</si>
  <si>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</si>
  <si>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</si>
  <si>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</si>
  <si>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</si>
  <si>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</si>
  <si>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</si>
  <si>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</si>
  <si>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</si>
  <si>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</si>
  <si>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</si>
  <si>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</si>
  <si>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</si>
  <si>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</si>
  <si>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</si>
  <si>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</si>
  <si>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</si>
  <si>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</si>
  <si>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</si>
  <si>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</si>
  <si>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</si>
  <si>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</si>
  <si>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</si>
  <si>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</si>
  <si>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</si>
  <si>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</si>
  <si>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</si>
  <si>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</si>
  <si>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</si>
  <si>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</si>
  <si>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</si>
  <si>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</si>
  <si>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</si>
  <si>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</si>
  <si>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</si>
  <si>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</si>
  <si>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</si>
  <si>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</si>
  <si>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</si>
  <si>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</si>
  <si>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</si>
  <si>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</si>
  <si>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</si>
  <si>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</si>
  <si>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</si>
  <si>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</si>
  <si>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</si>
  <si>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</si>
  <si>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</si>
  <si>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</si>
  <si>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</si>
  <si>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</si>
  <si>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</si>
  <si>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</si>
  <si>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</si>
  <si>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</si>
  <si>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</si>
  <si>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</si>
  <si>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</si>
  <si>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</si>
  <si>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</si>
  <si>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</si>
  <si>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</si>
  <si>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</si>
  <si>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</si>
  <si>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</si>
  <si>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</si>
  <si>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</si>
  <si>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</si>
  <si>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</si>
  <si>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</si>
  <si>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</si>
  <si>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</si>
  <si>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</si>
  <si>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</si>
  <si>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</si>
  <si>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</si>
  <si>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</si>
  <si>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</si>
  <si>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</si>
  <si>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</si>
  <si>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</si>
  <si>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</si>
  <si>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</si>
  <si>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</si>
  <si>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</si>
  <si>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</si>
  <si>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</si>
  <si>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</si>
  <si>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</si>
  <si>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</si>
  <si>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</si>
  <si>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</si>
  <si>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</si>
  <si>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</si>
  <si>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</si>
  <si>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</si>
  <si>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</si>
  <si>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</si>
  <si>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</si>
  <si>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</si>
  <si>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</si>
  <si>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</si>
  <si>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</si>
  <si>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</si>
  <si>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</si>
  <si>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</si>
  <si>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</si>
  <si>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</si>
  <si>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</si>
  <si>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</si>
  <si>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</si>
  <si>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</si>
  <si>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</si>
  <si>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</si>
  <si>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</si>
  <si>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</si>
  <si>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</si>
  <si>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</si>
  <si>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</si>
  <si>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</si>
  <si>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</si>
  <si>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</si>
  <si>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</si>
  <si>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</si>
  <si>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</si>
  <si>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</si>
  <si>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</si>
  <si>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</si>
  <si>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</si>
  <si>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</si>
  <si>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</si>
  <si>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</si>
  <si>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</si>
  <si>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</si>
  <si>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</si>
  <si>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</si>
  <si>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</si>
  <si>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</si>
  <si>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</si>
  <si>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</si>
  <si>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</si>
  <si>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</si>
  <si>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</si>
  <si>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</si>
  <si>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</si>
  <si>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</si>
  <si>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</si>
  <si>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</si>
  <si>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</si>
  <si>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</si>
  <si>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</si>
  <si>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</si>
  <si>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</si>
  <si>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</si>
  <si>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</si>
  <si>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</si>
  <si>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</si>
  <si>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</si>
  <si>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</si>
  <si>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</si>
  <si>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</si>
  <si>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</si>
  <si>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</si>
  <si>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</si>
  <si>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</si>
  <si>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</si>
  <si>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</si>
  <si>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</si>
  <si>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</si>
  <si>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</si>
  <si>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</si>
  <si>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</si>
  <si>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</si>
  <si>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</si>
  <si>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</si>
  <si>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</si>
  <si>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</si>
  <si>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</si>
  <si>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</si>
  <si>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</si>
  <si>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</si>
  <si>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</si>
  <si>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</si>
  <si>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</si>
  <si>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</si>
  <si>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</si>
  <si>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</si>
  <si>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</si>
  <si>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</si>
  <si>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</si>
  <si>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</si>
  <si>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</si>
  <si>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</si>
  <si>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</si>
  <si>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</si>
  <si>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</si>
  <si>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</si>
  <si>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</si>
  <si>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</si>
  <si>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</si>
  <si>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</si>
  <si>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</si>
  <si>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</si>
  <si>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</si>
  <si>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</si>
  <si>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</si>
  <si>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</si>
  <si>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</si>
  <si>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</si>
  <si>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</si>
  <si>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</si>
  <si>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</si>
  <si>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</si>
  <si>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</si>
  <si>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</si>
  <si>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</si>
  <si>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</si>
  <si>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</si>
  <si>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</si>
  <si>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</si>
  <si>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</si>
  <si>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</si>
  <si>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</si>
  <si>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</si>
  <si>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</si>
  <si>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</si>
  <si>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</si>
  <si>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</si>
  <si>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</si>
  <si>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</si>
  <si>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</si>
  <si>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</si>
  <si>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</si>
  <si>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</si>
  <si>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</si>
  <si>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</si>
  <si>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</si>
  <si>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</si>
  <si>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</si>
  <si>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</si>
  <si>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</si>
  <si>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</si>
  <si>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</si>
  <si>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</si>
  <si>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</si>
  <si>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</si>
  <si>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</si>
  <si>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</si>
  <si>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</si>
  <si>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</si>
  <si>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</si>
  <si>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</si>
  <si>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</si>
  <si>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</si>
  <si>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</si>
  <si>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</si>
  <si>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</si>
  <si>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</si>
  <si>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</si>
  <si>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</si>
  <si>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</si>
  <si>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</si>
  <si>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</si>
  <si>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</si>
  <si>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</si>
  <si>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</si>
  <si>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</si>
  <si>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</si>
  <si>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</si>
  <si>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</si>
  <si>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</si>
  <si>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</si>
  <si>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</si>
  <si>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</si>
  <si>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</si>
  <si>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</si>
  <si>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</si>
  <si>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</si>
  <si>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</si>
  <si>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</si>
  <si>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</si>
  <si>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</si>
  <si>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</si>
  <si>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</si>
  <si>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</si>
  <si>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</si>
  <si>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</si>
  <si>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</si>
  <si>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</si>
  <si>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</si>
  <si>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</si>
  <si>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</si>
  <si>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</si>
  <si>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</si>
  <si>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</si>
  <si>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</si>
  <si>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</si>
  <si>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</si>
  <si>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</si>
  <si>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</si>
  <si>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</si>
  <si>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</si>
  <si>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</si>
  <si>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</si>
  <si>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</si>
  <si>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</si>
  <si>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</si>
  <si>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</si>
  <si>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</si>
  <si>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</si>
  <si>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</si>
  <si>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</si>
  <si>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</si>
  <si>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</si>
  <si>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</si>
  <si>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</si>
  <si>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</si>
  <si>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</si>
  <si>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</si>
  <si>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</si>
  <si>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</si>
  <si>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</si>
  <si>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</si>
  <si>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</si>
  <si>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</si>
  <si>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</si>
  <si>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</si>
  <si>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</si>
  <si>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</si>
  <si>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</si>
  <si>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</si>
  <si>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</si>
  <si>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</si>
  <si>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</si>
  <si>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</si>
  <si>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</si>
  <si>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</si>
  <si>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</si>
  <si>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</si>
  <si>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</si>
  <si>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</si>
  <si>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</si>
  <si>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</si>
  <si>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</si>
  <si>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</si>
  <si>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</si>
  <si>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</si>
  <si>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</si>
  <si>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</si>
  <si>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</si>
  <si>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</si>
  <si>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</si>
  <si>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</si>
  <si>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</si>
  <si>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</si>
  <si>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</si>
  <si>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</si>
  <si>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</si>
  <si>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</si>
  <si>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</si>
  <si>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</si>
  <si>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</si>
  <si>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</si>
  <si>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</si>
  <si>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</si>
  <si>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</si>
  <si>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</si>
  <si>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</si>
  <si>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</si>
  <si>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</si>
  <si>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</si>
  <si>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</si>
  <si>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</si>
  <si>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</si>
  <si>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</si>
  <si>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</si>
  <si>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</si>
  <si>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</si>
  <si>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</si>
  <si>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</si>
  <si>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</si>
  <si>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</si>
  <si>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</si>
  <si>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</si>
  <si>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</si>
  <si>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</si>
  <si>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</si>
  <si>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</si>
  <si>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</si>
  <si>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</si>
  <si>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</si>
  <si>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</si>
  <si>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</si>
  <si>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</si>
  <si>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</si>
  <si>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</si>
  <si>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</si>
  <si>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</si>
  <si>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</si>
  <si>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</si>
  <si>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</si>
  <si>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</si>
  <si>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</si>
  <si>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</si>
  <si>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</si>
  <si>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</si>
  <si>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</si>
  <si>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</si>
  <si>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</si>
  <si>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</si>
  <si>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</si>
  <si>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</si>
  <si>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</si>
  <si>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</si>
  <si>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</si>
  <si>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</si>
  <si>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</si>
  <si>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</si>
  <si>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</si>
  <si>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</si>
  <si>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</si>
  <si>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</si>
  <si>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</si>
  <si>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</si>
  <si>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</si>
  <si>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</si>
  <si>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</si>
  <si>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</si>
  <si>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</si>
  <si>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</si>
  <si>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</si>
  <si>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</si>
  <si>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</si>
  <si>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</si>
  <si>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</si>
  <si>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</si>
  <si>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</si>
  <si>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</si>
  <si>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</si>
  <si>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</si>
  <si>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</si>
  <si>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</si>
  <si>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</si>
  <si>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</si>
  <si>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</si>
  <si>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</si>
  <si>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</si>
  <si>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</si>
  <si>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</si>
  <si>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</si>
  <si>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</si>
  <si>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</si>
  <si>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</si>
  <si>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</si>
  <si>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</si>
  <si>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</si>
  <si>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</si>
  <si>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</si>
  <si>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</si>
  <si>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</si>
  <si>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</si>
  <si>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</si>
  <si>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</si>
  <si>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</si>
  <si>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</si>
  <si>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</si>
  <si>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</si>
  <si>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</si>
  <si>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</si>
  <si>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</si>
  <si>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</si>
  <si>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</si>
  <si>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</si>
  <si>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</si>
  <si>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</si>
  <si>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</si>
  <si>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</si>
  <si>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</si>
  <si>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</si>
  <si>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</si>
  <si>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</si>
  <si>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</si>
  <si>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</si>
  <si>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</si>
  <si>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</si>
  <si>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</si>
  <si>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</si>
  <si>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</si>
  <si>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</si>
  <si>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</si>
  <si>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</si>
  <si>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</si>
  <si>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</si>
  <si>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</si>
  <si>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</si>
  <si>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</si>
  <si>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</si>
  <si>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</si>
  <si>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</si>
  <si>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</si>
  <si>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</si>
  <si>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</si>
  <si>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</si>
  <si>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</si>
  <si>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</si>
  <si>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</si>
  <si>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</si>
  <si>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</si>
  <si>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</si>
  <si>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</si>
  <si>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</si>
  <si>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</si>
  <si>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</si>
  <si>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</si>
  <si>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</si>
  <si>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</si>
  <si>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</si>
  <si>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</si>
  <si>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</si>
  <si>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</si>
  <si>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</si>
  <si>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</si>
  <si>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</si>
  <si>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</si>
  <si>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</si>
  <si>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</si>
  <si>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</si>
  <si>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</si>
  <si>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</si>
  <si>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</si>
  <si>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</si>
  <si>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</si>
  <si>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</si>
  <si>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</si>
  <si>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</si>
  <si>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</si>
  <si>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</si>
  <si>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</si>
  <si>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</si>
  <si>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</si>
  <si>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</si>
  <si>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</si>
  <si>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</si>
  <si>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</si>
  <si>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</si>
  <si>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</si>
  <si>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</si>
  <si>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</si>
  <si>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</si>
  <si>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</si>
  <si>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</si>
  <si>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</si>
  <si>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</si>
  <si>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</si>
  <si>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</si>
  <si>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</si>
  <si>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</si>
  <si>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</si>
  <si>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</si>
  <si>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</si>
  <si>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</si>
  <si>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</si>
  <si>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</si>
  <si>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</si>
  <si>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</si>
  <si>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</si>
  <si>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</si>
  <si>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</si>
  <si>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</si>
  <si>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</si>
  <si>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</si>
  <si>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</si>
  <si>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</si>
  <si>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</si>
  <si>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</si>
  <si>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</si>
  <si>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</si>
  <si>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</si>
  <si>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</si>
  <si>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</si>
  <si>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</si>
  <si>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</si>
  <si>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</si>
  <si>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</si>
  <si>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</si>
  <si>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</si>
  <si>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</si>
  <si>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</si>
  <si>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</si>
  <si>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</si>
  <si>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</si>
  <si>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</si>
  <si>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</si>
  <si>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</si>
  <si>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</si>
  <si>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</si>
  <si>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</si>
  <si>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</si>
  <si>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</si>
  <si>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</si>
  <si>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</si>
  <si>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</si>
  <si>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</si>
  <si>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</si>
  <si>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</si>
  <si>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</si>
  <si>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</si>
  <si>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</si>
  <si>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</si>
  <si>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</si>
  <si>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</si>
  <si>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</si>
  <si>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</si>
  <si>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</si>
  <si>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</si>
  <si>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</si>
  <si>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</si>
  <si>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</si>
  <si>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</si>
  <si>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</si>
  <si>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</si>
  <si>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</si>
  <si>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</si>
  <si>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</si>
  <si>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</si>
  <si>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</si>
  <si>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</si>
  <si>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</si>
  <si>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</si>
  <si>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</si>
  <si>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</si>
  <si>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</si>
  <si>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</si>
  <si>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</si>
  <si>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</si>
  <si>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</si>
  <si>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</si>
  <si>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</si>
  <si>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</si>
  <si>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</si>
  <si>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</si>
  <si>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</si>
  <si>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</si>
  <si>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</si>
  <si>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</si>
  <si>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</si>
  <si>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</si>
  <si>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</si>
  <si>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</si>
  <si>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</si>
  <si>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</si>
  <si>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</si>
  <si>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</si>
  <si>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</si>
  <si>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</si>
  <si>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</si>
  <si>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</si>
  <si>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</si>
  <si>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</si>
  <si>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</si>
  <si>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</si>
  <si>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</si>
  <si>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</si>
  <si>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</si>
  <si>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</si>
  <si>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</si>
  <si>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</si>
  <si>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</si>
  <si>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</si>
  <si>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</si>
  <si>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</si>
  <si>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</si>
  <si>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</si>
  <si>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</si>
  <si>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</si>
  <si>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</si>
  <si>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</si>
  <si>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</si>
  <si>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</si>
  <si>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</si>
  <si>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</si>
  <si>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</si>
  <si>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</si>
  <si>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</si>
  <si>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</si>
  <si>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</si>
  <si>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</si>
  <si>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</si>
  <si>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</si>
  <si>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</si>
  <si>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</si>
  <si>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</si>
  <si>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</si>
  <si>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</si>
  <si>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</si>
  <si>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</si>
  <si>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</si>
  <si>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</si>
  <si>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</si>
  <si>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</si>
  <si>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</si>
  <si>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</si>
  <si>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</si>
  <si>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</si>
  <si>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</si>
  <si>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</si>
  <si>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</si>
  <si>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</si>
  <si>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</si>
  <si>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</si>
  <si>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</si>
  <si>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</si>
  <si>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</si>
  <si>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</si>
  <si>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</si>
  <si>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</si>
  <si>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</si>
  <si>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</si>
  <si>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</si>
  <si>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</si>
  <si>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</si>
  <si>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</si>
  <si>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</si>
  <si>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</si>
  <si>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</si>
  <si>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</si>
  <si>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</si>
  <si>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</si>
  <si>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</si>
  <si>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</si>
  <si>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</si>
  <si>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</si>
  <si>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</si>
  <si>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</si>
  <si>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</si>
  <si>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</si>
  <si>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</si>
  <si>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</si>
  <si>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</si>
  <si>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</si>
  <si>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</si>
  <si>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</si>
  <si>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</si>
  <si>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</si>
  <si>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</si>
  <si>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</si>
  <si>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</si>
  <si>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</si>
  <si>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</si>
  <si>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</si>
  <si>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</si>
  <si>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</si>
  <si>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</si>
  <si>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</si>
  <si>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</si>
  <si>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</si>
  <si>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</si>
  <si>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</si>
  <si>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</si>
  <si>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</si>
  <si>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</si>
  <si>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</si>
  <si>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</si>
  <si>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</si>
  <si>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</si>
  <si>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</si>
  <si>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</si>
  <si>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</si>
  <si>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</si>
  <si>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</si>
  <si>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</si>
  <si>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</si>
  <si>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</si>
  <si>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</si>
  <si>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</si>
  <si>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</si>
  <si>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</si>
  <si>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</si>
  <si>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</si>
  <si>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</si>
  <si>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</si>
  <si>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</si>
  <si>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</si>
  <si>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</si>
  <si>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</si>
  <si>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</si>
  <si>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</si>
  <si>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</si>
  <si>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</si>
  <si>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</si>
  <si>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</si>
  <si>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</si>
  <si>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</si>
  <si>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</si>
  <si>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</si>
  <si>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</si>
  <si>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</si>
  <si>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</si>
  <si>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</si>
  <si>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</si>
  <si>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</si>
  <si>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</si>
  <si>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</si>
  <si>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</si>
  <si>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</si>
  <si>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</si>
  <si>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</si>
  <si>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</si>
  <si>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</si>
  <si>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</si>
  <si>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</si>
  <si>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</si>
  <si>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</si>
  <si>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</si>
  <si>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</si>
  <si>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</si>
  <si>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</si>
  <si>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</si>
  <si>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</si>
  <si>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</si>
  <si>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</si>
  <si>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</si>
  <si>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</si>
  <si>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</si>
  <si>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</si>
  <si>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</si>
  <si>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</si>
  <si>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</si>
  <si>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</si>
  <si>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</si>
  <si>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</si>
  <si>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</si>
  <si>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</si>
  <si>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</si>
  <si>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</si>
  <si>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</si>
  <si>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</si>
  <si>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</si>
  <si>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</si>
  <si>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</si>
  <si>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</si>
  <si>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</si>
  <si>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</si>
  <si>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</si>
  <si>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</si>
  <si>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</si>
  <si>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</si>
  <si>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</si>
  <si>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</si>
  <si>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</si>
  <si>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</si>
  <si>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</si>
  <si>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</si>
  <si>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</si>
  <si>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</si>
  <si>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</si>
  <si>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</si>
  <si>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</si>
  <si>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</si>
  <si>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</si>
  <si>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</si>
  <si>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</si>
  <si>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</si>
  <si>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</si>
  <si>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</si>
  <si>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</si>
  <si>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</si>
  <si>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</si>
  <si>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</si>
  <si>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</si>
  <si>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</si>
  <si>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</si>
  <si>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</si>
  <si>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</si>
  <si>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</si>
  <si>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</si>
  <si>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</si>
  <si>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</si>
  <si>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</si>
  <si>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</si>
  <si>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</si>
  <si>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</si>
  <si>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</si>
  <si>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</si>
  <si>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</si>
  <si>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</si>
  <si>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</si>
  <si>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</si>
  <si>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</si>
  <si>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</si>
  <si>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</si>
  <si>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</si>
  <si>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</si>
  <si>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</si>
  <si>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</si>
  <si>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</si>
  <si>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</si>
  <si>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</si>
  <si>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</si>
  <si>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</si>
  <si>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</si>
  <si>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</si>
  <si>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</si>
  <si>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</si>
  <si>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</si>
  <si>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</si>
  <si>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</si>
  <si>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</si>
  <si>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</si>
  <si>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</si>
  <si>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</si>
  <si>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</si>
  <si>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</si>
  <si>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</si>
  <si>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</si>
  <si>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</si>
  <si>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</si>
  <si>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</si>
  <si>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</si>
  <si>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</si>
  <si>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</si>
  <si>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</si>
  <si>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</si>
  <si>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</si>
  <si>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</si>
  <si>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</si>
  <si>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</si>
  <si>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</si>
  <si>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</si>
  <si>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</si>
  <si>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</si>
  <si>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</si>
  <si>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</si>
  <si>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</si>
  <si>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</si>
  <si>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</si>
  <si>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</si>
  <si>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</si>
  <si>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</si>
  <si>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</si>
  <si>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</si>
  <si>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</si>
  <si>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</si>
  <si>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</si>
  <si>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</si>
  <si>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</si>
  <si>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</si>
  <si>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</si>
  <si>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</si>
  <si>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</si>
  <si>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</si>
  <si>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</si>
  <si>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</si>
  <si>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</si>
  <si>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</si>
  <si>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</si>
  <si>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</si>
  <si>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</si>
  <si>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</si>
  <si>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</si>
  <si>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</si>
  <si>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</si>
  <si>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</si>
  <si>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</si>
  <si>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</si>
  <si>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</si>
  <si>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</si>
  <si>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</si>
  <si>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</si>
  <si>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</si>
  <si>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</si>
  <si>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</si>
  <si>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</si>
  <si>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</si>
  <si>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</si>
  <si>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</si>
  <si>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</si>
  <si>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</si>
  <si>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</si>
  <si>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</si>
  <si>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</si>
  <si>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</si>
  <si>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</si>
  <si>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</si>
  <si>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</si>
  <si>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</si>
  <si>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</si>
  <si>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</si>
  <si>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</si>
  <si>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</si>
  <si>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</si>
  <si>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</si>
  <si>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</si>
  <si>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</si>
  <si>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</si>
  <si>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</si>
  <si>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</si>
  <si>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</si>
  <si>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</si>
  <si>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</si>
  <si>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</si>
  <si>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</si>
  <si>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</si>
  <si>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</si>
  <si>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</si>
  <si>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</si>
  <si>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</si>
  <si>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</si>
  <si>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</si>
  <si>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</si>
  <si>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</si>
  <si>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</si>
  <si>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</si>
  <si>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</si>
  <si>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</si>
  <si>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</si>
  <si>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</si>
  <si>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</si>
  <si>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</si>
  <si>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</si>
  <si>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</si>
  <si>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</si>
  <si>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</si>
  <si>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</si>
  <si>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</si>
  <si>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</si>
  <si>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</si>
  <si>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</si>
  <si>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</si>
  <si>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</si>
  <si>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</si>
  <si>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</si>
  <si>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</si>
  <si>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</si>
  <si>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</si>
  <si>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</si>
  <si>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</si>
  <si>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</si>
  <si>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</si>
  <si>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</si>
  <si>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</si>
  <si>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</si>
  <si>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</si>
  <si>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</si>
  <si>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</si>
  <si>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</si>
  <si>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</si>
  <si>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</si>
  <si>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</si>
  <si>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</si>
  <si>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</si>
  <si>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</si>
  <si>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</si>
  <si>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</si>
  <si>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</si>
  <si>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</si>
  <si>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</si>
  <si>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</si>
  <si>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</si>
  <si>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</si>
  <si>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</si>
  <si>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</si>
  <si>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</si>
  <si>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</si>
  <si>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</si>
  <si>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</si>
  <si>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</si>
  <si>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</si>
  <si>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</si>
  <si>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</si>
  <si>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</si>
  <si>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</si>
  <si>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</si>
  <si>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</si>
  <si>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</si>
  <si>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</si>
  <si>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</si>
  <si>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</si>
  <si>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</si>
  <si>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</si>
  <si>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</si>
  <si>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</si>
  <si>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</si>
  <si>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</si>
  <si>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</si>
  <si>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</si>
  <si>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</si>
  <si>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</si>
  <si>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</si>
  <si>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</si>
  <si>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</si>
  <si>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</si>
  <si>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</si>
  <si>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</si>
  <si>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</si>
  <si>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</si>
  <si>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</si>
  <si>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</si>
  <si>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</si>
  <si>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</si>
  <si>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</si>
  <si>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</si>
  <si>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</si>
  <si>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</si>
  <si>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</si>
  <si>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</si>
  <si>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</si>
  <si>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</si>
  <si>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</si>
  <si>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</si>
  <si>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</si>
  <si>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</si>
  <si>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</si>
  <si>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</si>
  <si>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</si>
  <si>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</si>
  <si>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</si>
  <si>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</si>
  <si>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</si>
  <si>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</si>
  <si>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</si>
  <si>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</si>
  <si>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</si>
  <si>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</si>
  <si>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</si>
  <si>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</si>
  <si>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</si>
  <si>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</si>
  <si>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</si>
  <si>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</si>
  <si>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</si>
  <si>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</si>
  <si>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</si>
  <si>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</si>
  <si>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</si>
  <si>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</si>
  <si>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</si>
  <si>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</si>
  <si>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</si>
  <si>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</si>
  <si>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</si>
  <si>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</si>
  <si>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</si>
  <si>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</si>
  <si>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</si>
  <si>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</si>
  <si>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</si>
  <si>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</si>
  <si>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</si>
  <si>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</si>
  <si>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</si>
  <si>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</si>
  <si>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</si>
  <si>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</si>
  <si>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</si>
  <si>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</si>
  <si>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</si>
  <si>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</si>
  <si>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</si>
  <si>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</si>
  <si>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</si>
  <si>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</si>
  <si>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</si>
  <si>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</si>
  <si>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</si>
  <si>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</si>
  <si>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</si>
  <si>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</si>
  <si>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</si>
  <si>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</si>
  <si>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</si>
  <si>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</si>
  <si>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</si>
  <si>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</si>
  <si>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</si>
  <si>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</si>
  <si>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</si>
  <si>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</si>
  <si>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</si>
  <si>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</si>
  <si>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</si>
  <si>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</si>
  <si>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</si>
  <si>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</si>
  <si>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</si>
  <si>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</si>
  <si>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</si>
  <si>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</si>
  <si>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</si>
  <si>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</si>
  <si>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</si>
  <si>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</si>
  <si>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</si>
  <si>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</si>
  <si>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</si>
  <si>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</si>
  <si>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</si>
  <si>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</si>
  <si>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</si>
  <si>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</si>
  <si>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</si>
  <si>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</si>
  <si>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</si>
  <si>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</si>
  <si>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</si>
  <si>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</si>
  <si>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</si>
  <si>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</si>
  <si>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</si>
  <si>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</si>
  <si>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</si>
  <si>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</si>
  <si>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</si>
  <si>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</si>
  <si>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</si>
  <si>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</si>
  <si>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</si>
  <si>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</si>
  <si>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</si>
  <si>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</si>
  <si>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</si>
  <si>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</si>
  <si>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</si>
  <si>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</si>
  <si>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</si>
  <si>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</si>
  <si>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</si>
  <si>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</si>
  <si>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</si>
  <si>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</si>
  <si>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</si>
  <si>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</si>
  <si>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</si>
  <si>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</si>
  <si>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</si>
  <si>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</si>
  <si>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</si>
  <si>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</si>
  <si>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</si>
  <si>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</si>
  <si>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</si>
  <si>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</si>
  <si>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</si>
  <si>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</si>
  <si>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</si>
  <si>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</si>
  <si>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</si>
  <si>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</si>
  <si>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</si>
  <si>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</si>
  <si>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</si>
  <si>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</si>
  <si>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</si>
  <si>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</si>
  <si>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</si>
  <si>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</si>
  <si>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</si>
  <si>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</si>
  <si>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</si>
  <si>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</si>
  <si>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</si>
  <si>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</si>
  <si>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</si>
  <si>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</si>
  <si>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</si>
  <si>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</si>
  <si>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</si>
  <si>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</si>
  <si>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</si>
  <si>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</si>
  <si>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</si>
  <si>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</si>
  <si>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</si>
  <si>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</si>
  <si>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</si>
  <si>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</si>
  <si>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</si>
  <si>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</si>
  <si>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</si>
  <si>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</si>
  <si>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</si>
  <si>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</si>
  <si>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</si>
  <si>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</si>
  <si>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</si>
  <si>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</si>
  <si>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</si>
  <si>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</si>
  <si>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</si>
  <si>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</si>
  <si>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</si>
  <si>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</si>
  <si>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</si>
  <si>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</si>
  <si>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</si>
  <si>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</si>
  <si>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</si>
  <si>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</si>
  <si>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</si>
  <si>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</si>
  <si>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</si>
  <si>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</si>
  <si>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</si>
  <si>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</si>
  <si>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</si>
  <si>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</si>
  <si>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</si>
  <si>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</si>
  <si>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</si>
  <si>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</si>
  <si>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</si>
  <si>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</si>
  <si>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</si>
  <si>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</si>
  <si>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</si>
  <si>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</si>
  <si>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</si>
  <si>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</si>
  <si>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</si>
  <si>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</si>
  <si>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</si>
  <si>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</si>
  <si>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</si>
  <si>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</si>
  <si>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</si>
  <si>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</si>
  <si>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</si>
  <si>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</si>
  <si>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</si>
  <si>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</si>
  <si>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</si>
  <si>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</si>
  <si>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</si>
  <si>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</si>
  <si>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</si>
  <si>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</si>
  <si>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</si>
  <si>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</si>
  <si>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</si>
  <si>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</si>
  <si>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</si>
  <si>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</si>
  <si>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</si>
  <si>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</si>
  <si>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</si>
  <si>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</si>
  <si>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</si>
  <si>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</si>
  <si>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</si>
  <si>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</si>
  <si>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</si>
  <si>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</si>
  <si>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</si>
  <si>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</si>
  <si>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</si>
  <si>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</si>
  <si>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</si>
  <si>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</si>
  <si>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</si>
  <si>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</si>
  <si>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</si>
  <si>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</si>
  <si>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</si>
  <si>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</si>
  <si>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</si>
  <si>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</si>
  <si>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</si>
  <si>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</si>
  <si>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</si>
  <si>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</si>
  <si>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</si>
  <si>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</si>
  <si>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</si>
  <si>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</si>
  <si>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</si>
  <si>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</si>
  <si>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</si>
  <si>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</si>
  <si>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</si>
  <si>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</si>
  <si>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</si>
  <si>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</si>
  <si>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</si>
  <si>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</si>
  <si>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</si>
  <si>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</si>
  <si>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</si>
  <si>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</si>
  <si>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</si>
  <si>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</si>
  <si>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</si>
  <si>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</si>
  <si>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</si>
  <si>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</si>
  <si>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</si>
  <si>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</si>
  <si>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</si>
  <si>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</si>
  <si>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</si>
  <si>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</si>
  <si>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</si>
  <si>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</si>
  <si>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</si>
  <si>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</si>
  <si>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</si>
  <si>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</si>
  <si>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</si>
  <si>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</si>
  <si>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</si>
  <si>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</si>
  <si>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</si>
  <si>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</si>
  <si>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</si>
  <si>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</si>
  <si>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</si>
  <si>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</si>
  <si>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</si>
  <si>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</si>
  <si>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</si>
  <si>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</si>
  <si>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</si>
  <si>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</si>
  <si>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</si>
  <si>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</si>
  <si>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</si>
  <si>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</si>
  <si>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</si>
  <si>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</si>
  <si>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</si>
  <si>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</si>
  <si>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</si>
  <si>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</si>
  <si>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</si>
  <si>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</si>
  <si>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</si>
  <si>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</si>
  <si>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</si>
  <si>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</si>
  <si>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</si>
  <si>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</si>
  <si>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</si>
  <si>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</si>
  <si>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</si>
  <si>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</si>
  <si>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</si>
  <si>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</si>
  <si>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</si>
  <si>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</si>
  <si>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</si>
  <si>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</si>
  <si>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</si>
  <si>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</si>
  <si>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</si>
  <si>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</si>
  <si>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</si>
  <si>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</si>
  <si>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</si>
  <si>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</si>
  <si>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</si>
  <si>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</si>
  <si>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</si>
  <si>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</si>
  <si>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</si>
  <si>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</si>
  <si>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</si>
  <si>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</si>
  <si>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</si>
  <si>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</si>
  <si>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</si>
  <si>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</si>
  <si>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</si>
  <si>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</si>
  <si>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</si>
  <si>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</si>
  <si>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</si>
  <si>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</si>
  <si>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</si>
  <si>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</si>
  <si>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</si>
  <si>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</si>
  <si>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</si>
  <si>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</si>
  <si>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</si>
  <si>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</si>
  <si>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</si>
  <si>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</si>
  <si>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</si>
  <si>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</si>
  <si>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</si>
  <si>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</si>
  <si>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</si>
  <si>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</si>
  <si>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</si>
  <si>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</si>
  <si>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</si>
  <si>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</si>
  <si>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</si>
  <si>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</si>
  <si>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</si>
  <si>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</si>
  <si>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</si>
  <si>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</si>
  <si>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</si>
  <si>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</si>
  <si>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</si>
  <si>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</si>
  <si>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</si>
  <si>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</si>
  <si>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</si>
  <si>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</si>
  <si>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</si>
  <si>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</si>
  <si>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</si>
  <si>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</si>
  <si>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</si>
  <si>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</si>
  <si>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</si>
  <si>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</si>
  <si>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</si>
  <si>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</si>
  <si>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</si>
  <si>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</si>
  <si>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</si>
  <si>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</si>
  <si>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</si>
  <si>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</si>
  <si>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</si>
  <si>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</si>
  <si>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</si>
  <si>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</si>
  <si>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</si>
  <si>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</si>
  <si>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</si>
  <si>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</si>
  <si>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</si>
  <si>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</si>
  <si>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</si>
  <si>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</si>
  <si>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</si>
  <si>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</si>
  <si>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</si>
  <si>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</si>
  <si>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</si>
  <si>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</si>
  <si>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</si>
  <si>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</si>
  <si>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</si>
  <si>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</si>
  <si>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</si>
  <si>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</si>
  <si>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</si>
  <si>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</si>
  <si>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</si>
  <si>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</si>
  <si>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</si>
  <si>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</si>
  <si>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</si>
  <si>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</si>
  <si>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</si>
  <si>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</si>
  <si>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</si>
  <si>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</si>
  <si>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</si>
  <si>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</si>
  <si>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</si>
  <si>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</si>
  <si>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</si>
  <si>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</si>
  <si>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</si>
  <si>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</si>
  <si>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</si>
  <si>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</si>
  <si>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</si>
  <si>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</si>
  <si>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</si>
  <si>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</si>
  <si>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</si>
  <si>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</si>
  <si>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</si>
  <si>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</si>
  <si>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</si>
  <si>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</si>
  <si>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</si>
  <si>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</si>
  <si>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</si>
  <si>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</si>
  <si>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</si>
  <si>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</si>
  <si>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</si>
  <si>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</si>
  <si>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</si>
  <si>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</si>
  <si>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</si>
  <si>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</si>
  <si>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</si>
  <si>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</si>
  <si>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</si>
  <si>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</si>
  <si>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</si>
  <si>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</si>
  <si>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</si>
  <si>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</si>
  <si>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</si>
  <si>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</si>
  <si>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</si>
  <si>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</si>
  <si>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</si>
  <si>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</si>
  <si>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</si>
  <si>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</si>
  <si>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</si>
  <si>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</si>
  <si>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</si>
  <si>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</si>
  <si>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</si>
  <si>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</si>
  <si>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</si>
  <si>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</si>
  <si>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</si>
  <si>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</si>
  <si>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</si>
  <si>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</si>
  <si>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</si>
  <si>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</si>
  <si>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</si>
  <si>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</si>
  <si>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</si>
  <si>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</si>
  <si>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</si>
  <si>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</si>
  <si>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</si>
  <si>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</si>
  <si>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</si>
  <si>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</si>
  <si>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</si>
  <si>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</si>
  <si>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</si>
  <si>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</si>
  <si>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</si>
  <si>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</si>
  <si>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</si>
  <si>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</si>
  <si>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</si>
  <si>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</si>
  <si>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</si>
  <si>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</si>
  <si>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</si>
  <si>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</si>
  <si>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</si>
  <si>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</si>
  <si>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</si>
  <si>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</si>
  <si>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</si>
  <si>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</si>
  <si>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</si>
  <si>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</si>
  <si>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</si>
  <si>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</si>
  <si>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</si>
  <si>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</si>
  <si>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</si>
  <si>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</si>
  <si>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</si>
  <si>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</si>
  <si>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</si>
  <si>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</si>
  <si>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</si>
  <si>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</si>
  <si>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</si>
  <si>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</si>
  <si>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</si>
  <si>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</si>
  <si>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</si>
  <si>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</si>
  <si>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</si>
  <si>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</si>
  <si>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</si>
  <si>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</si>
  <si>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</si>
  <si>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</si>
  <si>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</si>
  <si>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</si>
  <si>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</si>
  <si>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</si>
  <si>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</si>
  <si>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</si>
  <si>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</si>
  <si>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</si>
  <si>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</si>
  <si>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</si>
  <si>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</si>
  <si>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</si>
  <si>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</si>
  <si>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</si>
  <si>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</si>
  <si>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</si>
  <si>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</si>
  <si>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</si>
  <si>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</si>
  <si>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</si>
  <si>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</si>
  <si>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</si>
  <si>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</si>
  <si>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</si>
  <si>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</si>
  <si>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</si>
  <si>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</si>
  <si>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</si>
  <si>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</si>
  <si>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</si>
  <si>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</si>
  <si>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</si>
  <si>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</si>
  <si>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</si>
  <si>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</si>
  <si>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</si>
  <si>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</si>
  <si>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</si>
  <si>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</si>
  <si>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</si>
  <si>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</si>
  <si>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</si>
  <si>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</si>
  <si>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</si>
  <si>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</si>
  <si>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</si>
  <si>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</si>
  <si>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</si>
  <si>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</si>
  <si>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</si>
  <si>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</si>
  <si>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</si>
  <si>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</si>
  <si>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</si>
  <si>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</si>
  <si>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</si>
  <si>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</si>
  <si>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</si>
  <si>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</si>
  <si>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</si>
  <si>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</si>
  <si>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</si>
  <si>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</si>
  <si>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</si>
  <si>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</si>
  <si>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</si>
  <si>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</si>
  <si>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</si>
  <si>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</si>
  <si>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</si>
  <si>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</si>
  <si>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</si>
  <si>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</si>
  <si>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</si>
  <si>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</si>
  <si>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</si>
  <si>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</si>
  <si>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</si>
  <si>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</si>
  <si>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</si>
  <si>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</si>
  <si>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</si>
  <si>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</si>
  <si>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</si>
  <si>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</si>
  <si>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</si>
  <si>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</si>
  <si>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</si>
  <si>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</si>
  <si>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</si>
  <si>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</si>
  <si>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</si>
  <si>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</si>
  <si>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</si>
  <si>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</si>
  <si>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</si>
  <si>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</si>
  <si>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</si>
  <si>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</si>
  <si>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</si>
  <si>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</si>
  <si>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</si>
  <si>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</si>
  <si>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</si>
  <si>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</si>
  <si>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</si>
  <si>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</si>
  <si>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</si>
  <si>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</si>
  <si>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</si>
  <si>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</si>
  <si>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</si>
  <si>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</si>
  <si>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</si>
  <si>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</si>
  <si>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</si>
  <si>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</si>
  <si>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</si>
  <si>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</si>
  <si>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</si>
  <si>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</si>
  <si>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</si>
  <si>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</si>
  <si>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</si>
  <si>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</si>
  <si>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</si>
  <si>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</si>
  <si>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</si>
  <si>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</si>
  <si>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</si>
  <si>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</si>
  <si>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</si>
  <si>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</si>
  <si>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</si>
  <si>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</si>
  <si>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</si>
  <si>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</si>
  <si>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</si>
  <si>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</si>
  <si>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</si>
  <si>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</si>
  <si>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</si>
  <si>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</si>
  <si>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</si>
  <si>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</si>
  <si>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</si>
  <si>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</si>
  <si>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</si>
  <si>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</si>
  <si>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</si>
  <si>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</si>
  <si>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</si>
  <si>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</si>
  <si>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</si>
  <si>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</si>
  <si>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</si>
  <si>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</si>
  <si>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</si>
  <si>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</si>
  <si>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</si>
  <si>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</si>
  <si>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</si>
  <si>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</si>
  <si>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</si>
  <si>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</si>
  <si>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</si>
  <si>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</si>
  <si>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</si>
  <si>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</si>
  <si>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</si>
  <si>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</si>
  <si>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</si>
  <si>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</si>
  <si>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</si>
  <si>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</si>
  <si>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</si>
  <si>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</si>
  <si>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</si>
  <si>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</si>
  <si>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</si>
  <si>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</si>
  <si>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</si>
  <si>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</si>
  <si>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</si>
  <si>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</si>
  <si>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</si>
  <si>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</si>
  <si>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</si>
  <si>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</si>
  <si>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</si>
  <si>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</si>
  <si>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</si>
  <si>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</si>
  <si>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</si>
  <si>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</si>
  <si>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</si>
  <si>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</si>
  <si>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</si>
  <si>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</si>
  <si>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</si>
  <si>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</si>
  <si>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</si>
  <si>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</si>
  <si>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</si>
  <si>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</si>
  <si>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</si>
  <si>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</si>
  <si>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</si>
  <si>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</si>
  <si>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</si>
  <si>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</si>
  <si>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</si>
  <si>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</si>
  <si>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</si>
  <si>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</si>
  <si>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</si>
  <si>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</si>
  <si>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</si>
  <si>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</si>
  <si>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</si>
  <si>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</si>
  <si>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</si>
  <si>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</si>
  <si>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</si>
  <si>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</si>
  <si>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</si>
  <si>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</si>
  <si>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</si>
  <si>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</si>
  <si>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</si>
  <si>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</si>
  <si>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</si>
  <si>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</si>
  <si>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</si>
  <si>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</si>
  <si>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</si>
  <si>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</si>
  <si>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</si>
  <si>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</si>
  <si>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</si>
  <si>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</si>
  <si>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</si>
  <si>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</si>
  <si>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</si>
  <si>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</si>
  <si>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</si>
  <si>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</si>
  <si>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</si>
  <si>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</si>
  <si>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</si>
  <si>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</si>
  <si>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</si>
  <si>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</si>
  <si>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</si>
  <si>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</si>
  <si>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</si>
  <si>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</si>
  <si>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</si>
  <si>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</si>
  <si>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</si>
  <si>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</si>
  <si>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</si>
  <si>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</si>
  <si>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</si>
  <si>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</si>
  <si>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</si>
  <si>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</si>
  <si>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</si>
  <si>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</si>
  <si>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</si>
  <si>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</si>
  <si>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</si>
  <si>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</si>
  <si>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</si>
  <si>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</si>
  <si>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</si>
  <si>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</si>
  <si>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</si>
  <si>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</si>
  <si>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</si>
  <si>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</si>
  <si>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</si>
  <si>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</si>
  <si>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</si>
  <si>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</si>
  <si>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</si>
  <si>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</si>
  <si>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</si>
  <si>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</si>
  <si>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</si>
  <si>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</si>
  <si>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</si>
  <si>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</si>
  <si>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</si>
  <si>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</si>
  <si>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</si>
  <si>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</si>
  <si>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</si>
  <si>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</si>
  <si>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</si>
  <si>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</si>
  <si>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</si>
  <si>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</si>
  <si>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</si>
  <si>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</si>
  <si>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</si>
  <si>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</si>
  <si>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</si>
  <si>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</si>
  <si>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</si>
  <si>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</si>
  <si>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</si>
  <si>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</si>
  <si>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</si>
  <si>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</si>
  <si>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</si>
  <si>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</si>
  <si>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</si>
  <si>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</si>
  <si>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</si>
  <si>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</si>
  <si>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</si>
  <si>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</si>
  <si>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</si>
  <si>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</si>
  <si>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</si>
  <si>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</si>
  <si>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</si>
  <si>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</si>
  <si>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</si>
  <si>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</si>
  <si>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</si>
  <si>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</si>
  <si>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</si>
  <si>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</si>
  <si>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</si>
  <si>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</si>
  <si>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</si>
  <si>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</si>
  <si>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</si>
  <si>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</si>
  <si>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</si>
  <si>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</si>
  <si>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</si>
  <si>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</si>
  <si>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</si>
  <si>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</si>
  <si>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</si>
  <si>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</si>
  <si>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</si>
  <si>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</si>
  <si>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</si>
  <si>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</si>
  <si>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</si>
  <si>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</si>
  <si>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</si>
  <si>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</si>
  <si>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</si>
  <si>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</si>
  <si>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</si>
  <si>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</si>
  <si>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</si>
  <si>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</si>
  <si>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</si>
  <si>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</si>
  <si>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</si>
  <si>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</si>
  <si>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</si>
  <si>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</si>
  <si>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</si>
  <si>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</si>
  <si>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</si>
  <si>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</si>
  <si>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</si>
  <si>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</si>
  <si>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</si>
  <si>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</si>
  <si>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</si>
  <si>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</si>
  <si>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</si>
  <si>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</si>
  <si>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</si>
  <si>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</si>
  <si>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</si>
  <si>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</si>
  <si>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</si>
  <si>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</si>
  <si>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</si>
  <si>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</si>
  <si>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</si>
  <si>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</si>
  <si>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</si>
  <si>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</si>
  <si>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</si>
  <si>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</si>
  <si>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</si>
  <si>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</si>
  <si>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</si>
  <si>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</si>
  <si>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</si>
  <si>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</si>
  <si>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</si>
  <si>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</si>
  <si>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</si>
  <si>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</si>
  <si>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</si>
  <si>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</si>
  <si>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</si>
  <si>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</si>
  <si>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</si>
  <si>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</si>
  <si>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</si>
  <si>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</si>
  <si>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</si>
  <si>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</si>
  <si>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</si>
  <si>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</si>
  <si>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</si>
  <si>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</si>
  <si>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</si>
  <si>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</si>
  <si>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</si>
  <si>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</si>
  <si>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</si>
  <si>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</si>
  <si>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</si>
  <si>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</si>
  <si>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</si>
  <si>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</si>
  <si>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</si>
  <si>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</si>
  <si>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</si>
  <si>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</si>
  <si>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</si>
  <si>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</si>
  <si>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</si>
  <si>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</si>
  <si>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</si>
  <si>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</si>
  <si>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</si>
  <si>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</si>
  <si>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</si>
  <si>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</si>
  <si>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</si>
  <si>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</si>
  <si>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</si>
  <si>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</si>
  <si>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</si>
  <si>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</si>
  <si>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</si>
  <si>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</si>
  <si>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</si>
  <si>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</si>
  <si>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</si>
  <si>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</si>
  <si>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</si>
  <si>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</si>
  <si>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</si>
  <si>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</si>
  <si>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</si>
  <si>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</si>
  <si>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</si>
  <si>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</si>
  <si>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</si>
  <si>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</si>
  <si>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</si>
  <si>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</si>
  <si>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</si>
  <si>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</si>
  <si>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</si>
  <si>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</si>
  <si>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</si>
  <si>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</si>
  <si>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</si>
  <si>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</si>
  <si>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</si>
  <si>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</si>
  <si>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</si>
  <si>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</si>
  <si>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</si>
  <si>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</si>
  <si>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</si>
  <si>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</si>
  <si>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</si>
  <si>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</si>
  <si>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</si>
  <si>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</si>
  <si>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</si>
  <si>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</si>
  <si>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</si>
  <si>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</si>
  <si>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</si>
  <si>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</si>
  <si>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</si>
  <si>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</si>
  <si>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</si>
  <si>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</si>
  <si>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</si>
  <si>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</si>
  <si>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</si>
  <si>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</si>
  <si>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</si>
  <si>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</si>
  <si>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</si>
  <si>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</si>
  <si>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</si>
  <si>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</si>
  <si>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</si>
  <si>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</si>
  <si>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</si>
  <si>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</si>
  <si>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</si>
  <si>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</si>
  <si>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</si>
  <si>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</si>
  <si>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</si>
  <si>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</si>
  <si>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</si>
  <si>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</si>
  <si>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</si>
  <si>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</si>
  <si>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</si>
  <si>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</si>
  <si>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</si>
  <si>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</si>
  <si>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</si>
  <si>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</si>
  <si>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</si>
  <si>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</si>
  <si>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</si>
  <si>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</si>
  <si>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</si>
  <si>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</si>
  <si>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</si>
  <si>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</si>
  <si>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</si>
  <si>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</si>
  <si>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</si>
  <si>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</si>
  <si>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</si>
  <si>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</si>
  <si>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</si>
  <si>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</si>
  <si>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</si>
  <si>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</si>
  <si>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</si>
  <si>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</si>
  <si>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</si>
  <si>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</si>
  <si>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</si>
  <si>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</si>
  <si>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</si>
  <si>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</si>
  <si>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</si>
  <si>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</si>
  <si>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</si>
  <si>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</si>
  <si>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</si>
  <si>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</si>
  <si>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</si>
  <si>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</si>
  <si>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</si>
  <si>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</si>
  <si>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</si>
  <si>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</si>
  <si>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</si>
  <si>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</si>
  <si>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</si>
  <si>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</si>
  <si>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</si>
  <si>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</si>
  <si>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</si>
  <si>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</si>
  <si>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</si>
  <si>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</si>
  <si>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</si>
  <si>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</si>
  <si>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</si>
  <si>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</si>
  <si>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</si>
  <si>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</si>
  <si>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</si>
  <si>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</si>
  <si>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</si>
  <si>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</si>
  <si>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</si>
  <si>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</si>
  <si>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</si>
  <si>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</si>
  <si>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</si>
  <si>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</si>
  <si>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</si>
  <si>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</si>
  <si>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</si>
  <si>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</si>
  <si>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</si>
  <si>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</si>
  <si>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</si>
  <si>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</si>
  <si>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</si>
  <si>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</si>
  <si>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</si>
  <si>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</si>
  <si>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</si>
  <si>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</si>
  <si>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</si>
  <si>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</si>
  <si>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</si>
  <si>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</si>
  <si>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</si>
  <si>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</si>
  <si>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</si>
  <si>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</si>
  <si>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</si>
  <si>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</si>
  <si>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</si>
  <si>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</si>
  <si>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</si>
  <si>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</si>
  <si>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</si>
  <si>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</si>
  <si>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</si>
  <si>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</si>
  <si>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</si>
  <si>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</si>
  <si>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</si>
  <si>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</si>
  <si>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</si>
  <si>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</si>
  <si>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</si>
  <si>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</si>
  <si>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</si>
  <si>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</si>
  <si>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</si>
  <si>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</si>
  <si>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</si>
  <si>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</si>
  <si>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</si>
  <si>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</si>
  <si>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</si>
  <si>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</si>
  <si>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</si>
  <si>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</si>
  <si>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</si>
  <si>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</si>
  <si>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</si>
  <si>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</si>
  <si>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</si>
  <si>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</si>
  <si>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</si>
  <si>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</si>
  <si>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</si>
  <si>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</si>
  <si>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</si>
  <si>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</si>
  <si>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</si>
  <si>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</si>
  <si>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</si>
  <si>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</si>
  <si>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</si>
  <si>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</si>
  <si>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</si>
  <si>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</si>
  <si>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</si>
  <si>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</si>
  <si>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</si>
  <si>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</si>
  <si>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</si>
  <si>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</si>
  <si>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</si>
  <si>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</si>
  <si>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</si>
  <si>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</si>
  <si>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</si>
  <si>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</si>
  <si>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</si>
  <si>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</si>
  <si>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</si>
  <si>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</si>
  <si>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</si>
  <si>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</si>
  <si>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</si>
  <si>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</si>
  <si>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</si>
  <si>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</si>
  <si>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</si>
  <si>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</si>
  <si>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</si>
  <si>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</si>
  <si>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</si>
  <si>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</si>
  <si>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</si>
  <si>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</si>
  <si>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</si>
  <si>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</si>
  <si>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</si>
  <si>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</si>
  <si>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</si>
  <si>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</si>
  <si>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</si>
  <si>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</si>
  <si>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</si>
  <si>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</si>
  <si>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</si>
  <si>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</si>
  <si>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</si>
  <si>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</si>
  <si>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</si>
  <si>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</si>
  <si>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</si>
  <si>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</si>
  <si>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</si>
  <si>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</si>
  <si>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</si>
  <si>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</si>
  <si>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</si>
  <si>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</si>
  <si>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</si>
  <si>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</si>
  <si>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</si>
  <si>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</si>
  <si>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</si>
  <si>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</si>
  <si>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</si>
  <si>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</si>
  <si>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</si>
  <si>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</si>
  <si>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</si>
  <si>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</si>
  <si>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</si>
  <si>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</si>
  <si>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</si>
  <si>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</si>
  <si>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</si>
  <si>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</si>
  <si>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</si>
  <si>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</si>
  <si>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</si>
  <si>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</si>
  <si>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</si>
  <si>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</si>
  <si>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</si>
  <si>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</si>
  <si>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</si>
  <si>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</si>
  <si>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</si>
  <si>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</si>
  <si>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</si>
  <si>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</si>
  <si>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</si>
  <si>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</si>
  <si>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</si>
  <si>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</si>
  <si>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</si>
  <si>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</si>
  <si>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</si>
  <si>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</si>
  <si>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</si>
  <si>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</si>
  <si>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</si>
  <si>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</si>
  <si>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</si>
  <si>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</si>
  <si>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</si>
  <si>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</si>
  <si>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</si>
  <si>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</si>
  <si>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</si>
  <si>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</si>
  <si>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</si>
  <si>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</si>
  <si>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</si>
  <si>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</si>
  <si>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</si>
  <si>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</si>
  <si>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</si>
  <si>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</si>
  <si>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</si>
  <si>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</si>
  <si>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</si>
  <si>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</si>
  <si>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</si>
  <si>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</si>
  <si>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</si>
  <si>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</si>
  <si>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</si>
  <si>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</si>
  <si>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</si>
  <si>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</si>
  <si>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</si>
  <si>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</si>
  <si>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</si>
  <si>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</si>
  <si>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</si>
  <si>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</si>
  <si>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</si>
  <si>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</si>
  <si>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</si>
  <si>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</si>
  <si>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</si>
  <si>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</si>
  <si>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</si>
  <si>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</si>
  <si>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</si>
  <si>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</si>
  <si>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</si>
  <si>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</si>
  <si>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</si>
  <si>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</si>
  <si>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</si>
  <si>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</si>
  <si>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</si>
  <si>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</si>
  <si>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</si>
  <si>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</si>
  <si>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</si>
  <si>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</si>
  <si>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</si>
  <si>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</si>
  <si>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</si>
  <si>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</si>
  <si>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</si>
  <si>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</si>
  <si>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</si>
  <si>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</si>
  <si>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</si>
  <si>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</si>
  <si>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</si>
  <si>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</si>
  <si>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</si>
  <si>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</si>
  <si>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</si>
  <si>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</si>
  <si>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</si>
  <si>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</si>
  <si>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</si>
  <si>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</si>
  <si>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</si>
  <si>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</si>
  <si>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</si>
  <si>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</si>
  <si>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</si>
  <si>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</si>
  <si>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</si>
  <si>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</si>
  <si>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</si>
  <si>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</si>
  <si>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</si>
  <si>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</si>
  <si>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</si>
  <si>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</si>
  <si>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</si>
  <si>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</si>
  <si>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</si>
  <si>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</si>
  <si>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</si>
  <si>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</si>
  <si>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</si>
  <si>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</si>
  <si>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</si>
  <si>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</si>
  <si>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</si>
  <si>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</si>
  <si>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</si>
  <si>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</si>
  <si>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</si>
  <si>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</si>
  <si>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</si>
  <si>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</si>
  <si>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</si>
  <si>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</si>
  <si>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</si>
  <si>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</si>
  <si>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</si>
  <si>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</si>
  <si>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</si>
  <si>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</si>
  <si>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</si>
  <si>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</si>
  <si>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</si>
  <si>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</si>
  <si>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</si>
  <si>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</si>
  <si>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</si>
  <si>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</si>
  <si>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</si>
  <si>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</si>
  <si>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</si>
  <si>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</si>
  <si>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</si>
  <si>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</si>
  <si>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</si>
  <si>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</si>
  <si>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</si>
  <si>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</si>
  <si>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</si>
  <si>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</si>
  <si>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</si>
  <si>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</si>
  <si>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</si>
  <si>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</si>
  <si>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</si>
  <si>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</si>
  <si>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</si>
  <si>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</si>
  <si>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</si>
  <si>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</si>
  <si>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</si>
  <si>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</si>
  <si>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</si>
  <si>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</si>
  <si>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</si>
  <si>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</si>
  <si>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</si>
  <si>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</si>
  <si>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</si>
  <si>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</si>
  <si>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</si>
  <si>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</si>
  <si>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</si>
  <si>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</si>
  <si>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</si>
  <si>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</si>
  <si>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</si>
  <si>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</si>
  <si>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</si>
  <si>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</si>
  <si>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</si>
  <si>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</si>
  <si>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</si>
  <si>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</si>
  <si>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</si>
  <si>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</si>
  <si>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</si>
  <si>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</si>
  <si>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</si>
  <si>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</si>
  <si>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</si>
  <si>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</si>
  <si>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</si>
  <si>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</si>
  <si>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</si>
  <si>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</si>
  <si>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</si>
  <si>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</si>
  <si>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</si>
  <si>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</si>
  <si>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</si>
  <si>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</si>
  <si>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</si>
  <si>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</si>
  <si>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</si>
  <si>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</si>
  <si>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</si>
  <si>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</si>
  <si>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</si>
  <si>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</si>
  <si>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</si>
  <si>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</si>
  <si>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</si>
  <si>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</si>
  <si>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</si>
  <si>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</si>
  <si>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</si>
  <si>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</si>
  <si>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</si>
  <si>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</si>
  <si>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</si>
  <si>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</si>
  <si>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</si>
  <si>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</si>
  <si>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</si>
  <si>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</si>
  <si>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</si>
  <si>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</si>
  <si>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</si>
  <si>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</si>
  <si>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</si>
  <si>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</si>
  <si>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</si>
  <si>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</si>
  <si>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</si>
  <si>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</si>
  <si>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</si>
  <si>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</si>
  <si>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</si>
  <si>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</si>
  <si>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</si>
  <si>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</si>
  <si>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</si>
  <si>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</si>
  <si>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</si>
  <si>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</si>
  <si>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</si>
  <si>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</si>
  <si>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</si>
  <si>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</si>
  <si>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</si>
  <si>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</si>
  <si>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</si>
  <si>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</si>
  <si>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</si>
  <si>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</si>
  <si>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</si>
  <si>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</si>
  <si>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</si>
  <si>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</si>
  <si>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</si>
  <si>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</si>
  <si>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</si>
  <si>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</si>
  <si>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</si>
  <si>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</si>
  <si>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</si>
  <si>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</si>
  <si>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</si>
  <si>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</si>
  <si>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</si>
  <si>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</si>
  <si>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</si>
  <si>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</si>
  <si>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</si>
  <si>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</si>
  <si>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</si>
  <si>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</si>
  <si>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</si>
  <si>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</si>
  <si>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</si>
  <si>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</si>
  <si>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</si>
  <si>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</si>
  <si>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</si>
  <si>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</si>
  <si>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</si>
  <si>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</si>
  <si>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</si>
  <si>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</si>
  <si>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</si>
  <si>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</si>
  <si>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</si>
  <si>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</si>
  <si>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</si>
  <si>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</si>
  <si>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</si>
  <si>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</si>
  <si>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</si>
  <si>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</si>
  <si>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</si>
  <si>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</si>
  <si>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</si>
  <si>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</si>
  <si>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</si>
  <si>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</si>
  <si>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</si>
  <si>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</si>
  <si>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</si>
  <si>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</si>
  <si>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</si>
  <si>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</si>
  <si>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</si>
  <si>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</si>
  <si>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</si>
  <si>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</si>
  <si>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</si>
  <si>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</si>
  <si>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</si>
  <si>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</si>
  <si>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</si>
  <si>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</si>
  <si>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</si>
  <si>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</si>
  <si>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</si>
  <si>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</si>
  <si>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</si>
  <si>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</si>
  <si>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</si>
  <si>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</si>
  <si>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</si>
  <si>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</si>
  <si>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</si>
  <si>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</si>
  <si>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</si>
  <si>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</si>
  <si>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</si>
  <si>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</si>
  <si>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</si>
  <si>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</si>
  <si>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</si>
  <si>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</si>
  <si>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</si>
  <si>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</si>
  <si>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</si>
  <si>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</si>
  <si>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</si>
  <si>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</si>
  <si>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</si>
  <si>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</si>
  <si>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</si>
  <si>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</si>
  <si>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</si>
  <si>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</si>
  <si>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</si>
  <si>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</si>
  <si>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</si>
  <si>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</si>
  <si>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</si>
  <si>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</si>
  <si>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</si>
  <si>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</si>
  <si>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</si>
  <si>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</si>
  <si>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</si>
  <si>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</si>
  <si>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</si>
  <si>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</si>
  <si>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</si>
  <si>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</si>
  <si>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</si>
  <si>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</si>
  <si>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</si>
  <si>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</si>
  <si>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</si>
  <si>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</si>
  <si>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</si>
  <si>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</si>
  <si>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</si>
  <si>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</si>
  <si>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</si>
  <si>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</si>
  <si>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</si>
  <si>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</si>
  <si>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</si>
  <si>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</si>
  <si>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</si>
  <si>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</si>
  <si>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</si>
  <si>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</si>
  <si>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</si>
  <si>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</si>
  <si>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</si>
  <si>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</si>
  <si>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</si>
  <si>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</si>
  <si>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</si>
  <si>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</si>
  <si>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</si>
  <si>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</si>
  <si>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</si>
  <si>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</si>
  <si>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</si>
  <si>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</si>
  <si>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</si>
  <si>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</si>
  <si>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</si>
  <si>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</si>
  <si>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</si>
  <si>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</si>
  <si>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</si>
  <si>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</si>
  <si>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</si>
  <si>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</si>
  <si>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</si>
  <si>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</si>
  <si>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</si>
  <si>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</si>
  <si>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</si>
  <si>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</si>
  <si>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</si>
  <si>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</si>
  <si>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</si>
  <si>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</si>
  <si>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</si>
  <si>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</si>
  <si>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</si>
  <si>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</si>
  <si>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</si>
  <si>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</si>
  <si>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</si>
  <si>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</si>
  <si>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</si>
  <si>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</si>
  <si>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</si>
  <si>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</si>
  <si>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</si>
  <si>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</si>
  <si>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</si>
  <si>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</si>
  <si>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</si>
  <si>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</si>
  <si>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</si>
  <si>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</si>
  <si>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</si>
  <si>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</si>
  <si>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</si>
  <si>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</si>
  <si>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</si>
  <si>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</si>
  <si>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</si>
  <si>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</si>
  <si>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</si>
  <si>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</si>
  <si>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</si>
  <si>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</si>
  <si>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</si>
  <si>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</si>
  <si>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</si>
  <si>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</si>
  <si>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</si>
  <si>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</si>
  <si>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</si>
  <si>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</si>
  <si>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</si>
  <si>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</si>
  <si>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</si>
  <si>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</si>
  <si>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</si>
  <si>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</si>
  <si>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</si>
  <si>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</si>
  <si>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</si>
  <si>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</si>
  <si>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</si>
  <si>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</si>
  <si>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</si>
  <si>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</si>
  <si>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</si>
  <si>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</si>
  <si>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</si>
  <si>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</si>
  <si>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</si>
  <si>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</si>
  <si>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</si>
  <si>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</si>
  <si>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</si>
  <si>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</si>
  <si>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</si>
  <si>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</si>
  <si>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</si>
  <si>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</si>
  <si>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</si>
  <si>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</si>
  <si>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</si>
  <si>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</si>
  <si>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</si>
  <si>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</si>
  <si>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</si>
  <si>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</si>
  <si>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</si>
  <si>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</si>
  <si>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</si>
  <si>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</si>
  <si>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</si>
  <si>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</si>
  <si>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</si>
  <si>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</si>
  <si>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</si>
  <si>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</si>
  <si>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</si>
  <si>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</si>
  <si>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</si>
  <si>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</si>
  <si>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</si>
  <si>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</si>
  <si>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</si>
  <si>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</si>
  <si>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</si>
  <si>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</si>
  <si>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</si>
  <si>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</si>
  <si>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</si>
  <si>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</si>
  <si>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</si>
  <si>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</si>
  <si>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</si>
  <si>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</si>
  <si>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</si>
  <si>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</si>
  <si>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</si>
  <si>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</si>
  <si>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</si>
  <si>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</si>
  <si>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</si>
  <si>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</si>
  <si>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</si>
  <si>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</si>
  <si>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</si>
  <si>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</si>
  <si>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</si>
  <si>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</si>
  <si>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</si>
  <si>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</si>
  <si>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</si>
  <si>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</si>
  <si>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</si>
  <si>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</si>
  <si>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</si>
  <si>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</si>
  <si>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</si>
  <si>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</si>
  <si>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</si>
  <si>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</si>
  <si>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</si>
  <si>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</si>
  <si>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</si>
  <si>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</si>
  <si>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</si>
  <si>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</si>
  <si>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</si>
  <si>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</si>
  <si>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</si>
  <si>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</si>
  <si>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</si>
  <si>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</si>
  <si>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</si>
  <si>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</si>
  <si>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</si>
  <si>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</si>
  <si>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</si>
  <si>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</si>
  <si>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</si>
  <si>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</si>
  <si>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</si>
  <si>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</si>
  <si>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</si>
  <si>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</si>
  <si>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</si>
  <si>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</si>
  <si>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</si>
  <si>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</si>
  <si>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</si>
  <si>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</si>
  <si>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</si>
  <si>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</si>
  <si>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</si>
  <si>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</si>
  <si>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</si>
  <si>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</si>
  <si>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</si>
  <si>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</si>
  <si>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</si>
  <si>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</si>
  <si>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</si>
  <si>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</si>
  <si>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</si>
  <si>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</si>
  <si>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</si>
  <si>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</si>
  <si>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</si>
  <si>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</si>
  <si>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</si>
  <si>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</si>
  <si>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</si>
  <si>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</si>
  <si>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</si>
  <si>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</si>
  <si>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</si>
  <si>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</si>
  <si>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</si>
  <si>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</si>
  <si>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</si>
  <si>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</si>
  <si>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</si>
  <si>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</si>
  <si>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</si>
  <si>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</si>
  <si>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</si>
  <si>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</si>
  <si>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</si>
  <si>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</si>
  <si>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</si>
  <si>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</si>
  <si>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</si>
  <si>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</si>
  <si>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</si>
  <si>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</si>
  <si>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</si>
  <si>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</si>
  <si>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</si>
  <si>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</si>
  <si>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</si>
  <si>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</si>
  <si>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</si>
  <si>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</si>
  <si>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</si>
  <si>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</si>
  <si>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</si>
  <si>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</si>
  <si>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</si>
  <si>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</si>
  <si>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</si>
  <si>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</si>
  <si>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</si>
  <si>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</si>
  <si>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</si>
  <si>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</si>
  <si>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</si>
  <si>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</si>
  <si>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</si>
  <si>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</si>
  <si>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</si>
  <si>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</si>
  <si>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</si>
  <si>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</si>
  <si>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</si>
  <si>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</si>
  <si>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</si>
  <si>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</si>
  <si>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</si>
  <si>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</si>
  <si>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</si>
  <si>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</si>
  <si>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</si>
  <si>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</si>
  <si>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</si>
  <si>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</si>
  <si>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</si>
  <si>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</si>
  <si>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</si>
  <si>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</si>
  <si>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</si>
  <si>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</si>
  <si>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</si>
  <si>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</si>
  <si>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</si>
  <si>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</si>
  <si>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</si>
  <si>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</si>
  <si>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</si>
  <si>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</si>
  <si>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</si>
  <si>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</si>
  <si>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</si>
  <si>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</si>
  <si>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</si>
  <si>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</si>
  <si>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</si>
  <si>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</si>
  <si>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</si>
  <si>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</si>
  <si>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</si>
  <si>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</si>
  <si>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</si>
  <si>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</si>
  <si>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</si>
  <si>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</si>
  <si>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</si>
  <si>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</si>
  <si>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</si>
  <si>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</si>
  <si>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</si>
  <si>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</si>
  <si>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</si>
  <si>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</si>
  <si>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</si>
  <si>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</si>
  <si>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</si>
  <si>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</si>
  <si>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</si>
  <si>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</si>
  <si>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</si>
  <si>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</si>
  <si>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</si>
  <si>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</si>
  <si>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</si>
  <si>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</si>
  <si>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</si>
  <si>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</si>
  <si>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</si>
  <si>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</si>
  <si>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</si>
  <si>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</si>
  <si>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</si>
  <si>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</si>
  <si>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</si>
  <si>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</si>
  <si>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</si>
  <si>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</si>
  <si>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</si>
  <si>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</si>
  <si>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</si>
  <si>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</si>
  <si>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</si>
  <si>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</si>
  <si>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</si>
  <si>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</si>
  <si>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</si>
  <si>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</si>
  <si>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</si>
  <si>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</si>
  <si>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</si>
  <si>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</si>
  <si>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</si>
  <si>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</si>
  <si>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</si>
  <si>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</si>
  <si>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</si>
  <si>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</si>
  <si>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</si>
  <si>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</si>
  <si>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</si>
  <si>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</si>
  <si>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</si>
  <si>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</si>
  <si>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</si>
  <si>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</si>
  <si>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</si>
  <si>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</si>
  <si>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</si>
  <si>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</si>
  <si>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</si>
  <si>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</si>
  <si>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</si>
  <si>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</si>
  <si>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</si>
  <si>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</si>
  <si>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</si>
  <si>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</si>
  <si>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</si>
  <si>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</si>
  <si>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</si>
  <si>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</si>
  <si>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</si>
  <si>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</si>
  <si>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</si>
  <si>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</si>
  <si>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</si>
  <si>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</si>
  <si>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</si>
  <si>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</si>
  <si>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</si>
  <si>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</si>
  <si>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</si>
  <si>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</si>
  <si>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</si>
  <si>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</si>
  <si>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</si>
  <si>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</si>
  <si>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</si>
  <si>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</si>
  <si>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</si>
  <si>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</si>
  <si>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</si>
  <si>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</si>
  <si>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</si>
  <si>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</si>
  <si>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</si>
  <si>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</si>
  <si>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</si>
  <si>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</si>
  <si>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</si>
  <si>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</si>
  <si>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</si>
  <si>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</si>
  <si>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</si>
  <si>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</si>
  <si>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</si>
  <si>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</si>
  <si>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</si>
  <si>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</si>
  <si>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</si>
  <si>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</si>
  <si>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</si>
  <si>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</si>
  <si>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</si>
  <si>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</si>
  <si>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</si>
  <si>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</si>
  <si>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</si>
  <si>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</si>
  <si>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</si>
  <si>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</si>
  <si>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</si>
  <si>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</si>
  <si>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</si>
  <si>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</si>
  <si>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</si>
  <si>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</si>
  <si>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</si>
  <si>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</si>
  <si>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</si>
  <si>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</si>
  <si>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</si>
  <si>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</si>
  <si>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</si>
  <si>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</si>
  <si>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</si>
  <si>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</si>
  <si>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</si>
  <si>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</si>
  <si>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</si>
  <si>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</si>
  <si>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</si>
  <si>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</si>
  <si>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</si>
  <si>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</si>
  <si>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</si>
  <si>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</si>
  <si>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</si>
  <si>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</si>
  <si>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</si>
  <si>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</si>
  <si>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</si>
  <si>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</si>
  <si>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</si>
  <si>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</si>
  <si>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</si>
  <si>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</si>
  <si>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</si>
  <si>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</si>
  <si>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</si>
  <si>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</si>
  <si>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</si>
  <si>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</si>
  <si>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</si>
  <si>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</si>
  <si>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</si>
  <si>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</si>
  <si>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</si>
  <si>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</si>
  <si>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</si>
  <si>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</si>
  <si>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</si>
  <si>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</si>
  <si>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</si>
  <si>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</si>
  <si>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</si>
  <si>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</si>
  <si>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</si>
  <si>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</si>
  <si>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</si>
  <si>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</si>
  <si>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</si>
  <si>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</si>
  <si>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</si>
  <si>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</si>
  <si>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</si>
  <si>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</si>
  <si>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</si>
  <si>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</si>
  <si>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</si>
  <si>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</si>
  <si>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</si>
  <si>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</si>
  <si>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</si>
  <si>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</si>
  <si>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</si>
  <si>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</si>
  <si>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</si>
  <si>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</si>
  <si>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</si>
  <si>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</si>
  <si>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</si>
  <si>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</si>
  <si>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</si>
  <si>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</si>
  <si>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</si>
  <si>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</si>
  <si>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</si>
  <si>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</si>
  <si>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</si>
  <si>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</si>
  <si>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</si>
  <si>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</si>
  <si>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</si>
  <si>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</si>
  <si>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</si>
  <si>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</si>
  <si>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</si>
  <si>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</si>
  <si>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</si>
  <si>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</si>
  <si>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</si>
  <si>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</si>
  <si>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</si>
  <si>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</si>
  <si>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</si>
  <si>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</si>
  <si>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</si>
  <si>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</si>
  <si>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</si>
  <si>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</si>
  <si>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</si>
  <si>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</si>
  <si>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</si>
  <si>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</si>
  <si>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</si>
  <si>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</si>
  <si>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</si>
  <si>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</si>
  <si>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</si>
  <si>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</si>
  <si>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</si>
  <si>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</si>
  <si>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</si>
  <si>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</si>
  <si>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</si>
  <si>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</si>
  <si>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</si>
  <si>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</si>
  <si>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</si>
  <si>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</si>
  <si>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</si>
  <si>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</si>
  <si>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</si>
  <si>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</si>
  <si>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</si>
  <si>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</si>
  <si>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</si>
  <si>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</si>
  <si>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</si>
  <si>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</si>
  <si>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</si>
  <si>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</si>
  <si>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</si>
  <si>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</si>
  <si>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</si>
  <si>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</si>
  <si>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</si>
  <si>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</si>
  <si>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</si>
  <si>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</si>
  <si>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</si>
  <si>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</si>
  <si>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</si>
  <si>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</si>
  <si>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</si>
  <si>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</si>
  <si>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</si>
  <si>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</si>
  <si>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</si>
  <si>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</si>
  <si>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</si>
  <si>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</si>
  <si>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</si>
  <si>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</si>
  <si>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</si>
  <si>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</si>
  <si>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</si>
  <si>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</si>
  <si>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</si>
  <si>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</si>
  <si>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</si>
  <si>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</si>
  <si>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</si>
  <si>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</si>
  <si>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</si>
  <si>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</si>
  <si>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</si>
  <si>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</si>
  <si>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</si>
  <si>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</si>
  <si>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</si>
  <si>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</si>
  <si>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</si>
  <si>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</si>
  <si>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</si>
  <si>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</si>
  <si>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</si>
  <si>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</si>
  <si>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</si>
  <si>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</si>
  <si>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</si>
  <si>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</si>
  <si>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</si>
  <si>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</si>
  <si>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</si>
  <si>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</si>
  <si>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</si>
  <si>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</si>
  <si>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</si>
  <si>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</si>
  <si>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</si>
  <si>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</si>
  <si>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</si>
  <si>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</si>
  <si>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</si>
  <si>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</si>
  <si>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</si>
  <si>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</si>
  <si>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</si>
  <si>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</si>
  <si>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</si>
  <si>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</si>
  <si>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</si>
  <si>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</si>
  <si>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</si>
  <si>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</si>
  <si>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</si>
  <si>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</si>
  <si>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</si>
  <si>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</si>
  <si>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</si>
  <si>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</si>
  <si>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</si>
  <si>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</si>
  <si>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</si>
  <si>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</si>
  <si>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</si>
  <si>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</si>
  <si>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</si>
  <si>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</si>
  <si>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</si>
  <si>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</si>
  <si>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</si>
  <si>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</si>
  <si>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</si>
  <si>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</si>
  <si>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</si>
  <si>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</si>
  <si>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</si>
  <si>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</si>
  <si>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</si>
  <si>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</si>
  <si>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</si>
  <si>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</si>
  <si>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</si>
  <si>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</si>
  <si>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</si>
  <si>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</si>
  <si>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</si>
  <si>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</si>
  <si>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</si>
  <si>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</si>
  <si>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</si>
  <si>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</si>
  <si>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</si>
  <si>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</si>
  <si>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</si>
  <si>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</si>
  <si>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</si>
  <si>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</si>
  <si>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</si>
  <si>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</si>
  <si>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</si>
  <si>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</si>
  <si>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</si>
  <si>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</si>
  <si>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</si>
  <si>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</si>
  <si>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</si>
  <si>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</si>
  <si>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</si>
  <si>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</si>
  <si>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</si>
  <si>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</si>
  <si>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</si>
  <si>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</si>
  <si>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</si>
  <si>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</si>
  <si>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</si>
  <si>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</si>
  <si>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</si>
  <si>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</si>
  <si>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</si>
  <si>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</si>
  <si>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</si>
  <si>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</si>
  <si>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</si>
  <si>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</si>
  <si>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</si>
  <si>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</si>
  <si>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</si>
  <si>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</si>
  <si>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</si>
  <si>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</si>
  <si>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</si>
  <si>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</si>
  <si>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</si>
  <si>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</si>
  <si>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</si>
  <si>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</si>
  <si>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</si>
  <si>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</si>
  <si>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</si>
  <si>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</si>
  <si>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</si>
  <si>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</si>
  <si>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</si>
  <si>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</si>
  <si>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</si>
  <si>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</si>
  <si>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</si>
  <si>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</si>
  <si>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</si>
  <si>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</si>
  <si>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</si>
  <si>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</si>
  <si>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</si>
  <si>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</si>
  <si>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</si>
  <si>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</si>
  <si>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</si>
  <si>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</si>
  <si>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</si>
  <si>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</si>
  <si>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</si>
  <si>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</si>
  <si>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</si>
  <si>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</si>
  <si>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</si>
  <si>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</si>
  <si>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</si>
  <si>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</si>
  <si>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</si>
  <si>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</si>
  <si>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</si>
  <si>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</si>
  <si>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</si>
  <si>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</si>
  <si>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</si>
  <si>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</si>
  <si>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</si>
  <si>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</si>
  <si>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</si>
  <si>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</si>
  <si>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</si>
  <si>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</si>
  <si>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</si>
  <si>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</si>
  <si>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</si>
  <si>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</si>
  <si>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</si>
  <si>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</si>
  <si>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</si>
  <si>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</si>
  <si>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</si>
  <si>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</si>
  <si>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</si>
  <si>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</si>
  <si>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</si>
  <si>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</si>
  <si>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</si>
  <si>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</si>
  <si>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</si>
  <si>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</si>
  <si>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</si>
  <si>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</si>
  <si>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</si>
  <si>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</si>
  <si>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</si>
  <si>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</si>
  <si>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</si>
  <si>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</si>
  <si>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</si>
  <si>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</si>
  <si>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</si>
  <si>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</si>
  <si>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</si>
  <si>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</si>
  <si>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</si>
  <si>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</si>
  <si>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</si>
  <si>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</si>
  <si>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</si>
  <si>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</si>
  <si>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</si>
  <si>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</si>
  <si>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</si>
  <si>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</si>
  <si>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</si>
  <si>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</si>
  <si>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</si>
  <si>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</si>
  <si>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</si>
  <si>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</si>
  <si>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</si>
  <si>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</si>
  <si>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</si>
  <si>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</si>
  <si>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</si>
  <si>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</si>
  <si>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</si>
  <si>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</si>
  <si>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</si>
  <si>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</si>
  <si>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</si>
  <si>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</si>
  <si>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</si>
  <si>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</si>
  <si>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</si>
  <si>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</si>
  <si>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</si>
  <si>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</si>
  <si>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</si>
  <si>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</si>
  <si>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</si>
  <si>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</si>
  <si>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</si>
  <si>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</si>
  <si>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</si>
  <si>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</si>
  <si>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</si>
  <si>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</si>
  <si>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</si>
  <si>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</si>
  <si>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</si>
  <si>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</si>
  <si>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</si>
  <si>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</si>
  <si>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</si>
  <si>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</si>
  <si>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</si>
  <si>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</si>
  <si>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</si>
  <si>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</si>
  <si>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</si>
  <si>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</si>
  <si>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</si>
  <si>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</si>
  <si>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</si>
  <si>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</si>
  <si>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</si>
  <si>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</si>
  <si>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</si>
  <si>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</si>
  <si>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</si>
  <si>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</si>
  <si>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</si>
  <si>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</si>
  <si>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</si>
  <si>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</si>
  <si>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</si>
  <si>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</si>
  <si>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</si>
  <si>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</si>
  <si>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</si>
  <si>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</si>
  <si>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</si>
  <si>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</si>
  <si>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</si>
  <si>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</si>
  <si>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</si>
  <si>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</si>
  <si>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</si>
  <si>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</si>
  <si>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</si>
  <si>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</si>
  <si>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</si>
  <si>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</si>
  <si>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</si>
  <si>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</si>
  <si>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</si>
  <si>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</si>
  <si>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</si>
  <si>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</si>
  <si>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</si>
  <si>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</si>
  <si>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</si>
  <si>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</si>
  <si>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</si>
  <si>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</si>
  <si>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</si>
  <si>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</si>
  <si>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</si>
  <si>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</si>
  <si>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</si>
  <si>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</si>
  <si>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</si>
  <si>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</si>
  <si>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</si>
  <si>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</si>
  <si>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</si>
  <si>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</si>
  <si>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</si>
  <si>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</si>
  <si>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</si>
  <si>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</si>
  <si>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</si>
  <si>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</si>
  <si>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</si>
  <si>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</si>
  <si>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</si>
  <si>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</si>
  <si>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</si>
  <si>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</si>
  <si>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</si>
  <si>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</si>
  <si>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</si>
  <si>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</si>
  <si>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</si>
  <si>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</si>
  <si>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</si>
  <si>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</si>
  <si>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</si>
  <si>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</si>
  <si>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</si>
  <si>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</si>
  <si>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</si>
  <si>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</si>
  <si>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</si>
  <si>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</si>
  <si>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</si>
  <si>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</si>
  <si>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</si>
  <si>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</si>
  <si>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</si>
  <si>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</si>
  <si>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</si>
  <si>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</si>
  <si>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</si>
  <si>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</si>
  <si>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</si>
  <si>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</si>
  <si>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</si>
  <si>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</si>
  <si>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</si>
  <si>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</si>
  <si>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</si>
  <si>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</si>
  <si>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</si>
  <si>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</si>
  <si>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</si>
  <si>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</si>
  <si>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</si>
  <si>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</si>
  <si>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</si>
  <si>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</si>
  <si>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</si>
  <si>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</si>
  <si>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</si>
  <si>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</si>
  <si>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</si>
  <si>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</si>
  <si>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</si>
  <si>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</si>
  <si>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</si>
  <si>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</si>
  <si>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</si>
  <si>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</si>
  <si>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</si>
  <si>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</si>
  <si>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</si>
  <si>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</si>
  <si>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</si>
  <si>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</si>
  <si>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</si>
  <si>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</si>
  <si>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</si>
  <si>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</si>
  <si>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</si>
  <si>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</si>
  <si>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</si>
  <si>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</si>
  <si>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</si>
  <si>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</si>
  <si>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</si>
  <si>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</si>
  <si>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</si>
  <si>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</si>
  <si>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</si>
  <si>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</si>
  <si>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</si>
  <si>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</si>
  <si>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</si>
  <si>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</si>
  <si>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</si>
  <si>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</si>
  <si>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</si>
  <si>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</si>
  <si>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</si>
  <si>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</si>
  <si>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</si>
  <si>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</si>
  <si>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</si>
  <si>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</si>
  <si>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</si>
  <si>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</si>
  <si>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</si>
  <si>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</si>
  <si>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</si>
  <si>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</si>
  <si>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</si>
  <si>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</si>
  <si>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</si>
  <si>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</si>
  <si>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</si>
  <si>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</si>
  <si>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</si>
  <si>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</si>
  <si>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</si>
  <si>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</si>
  <si>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</si>
  <si>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</si>
  <si>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</si>
  <si>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</si>
  <si>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</si>
  <si>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</si>
  <si>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</si>
  <si>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</si>
  <si>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</si>
  <si>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</si>
  <si>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</si>
  <si>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</si>
  <si>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</si>
  <si>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</si>
  <si>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</si>
  <si>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</si>
  <si>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</si>
  <si>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</si>
  <si>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</si>
  <si>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</si>
  <si>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</si>
  <si>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</si>
  <si>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</si>
  <si>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</si>
  <si>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</si>
  <si>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</si>
  <si>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</si>
  <si>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</si>
  <si>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</si>
  <si>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</si>
  <si>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</si>
  <si>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</si>
  <si>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</si>
  <si>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</si>
  <si>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</si>
  <si>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</si>
  <si>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</si>
  <si>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</si>
  <si>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</si>
  <si>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</si>
  <si>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</si>
  <si>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</si>
  <si>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</si>
  <si>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</si>
  <si>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</si>
  <si>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</si>
  <si>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</si>
  <si>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</si>
  <si>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</si>
  <si>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</si>
  <si>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</si>
  <si>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</si>
  <si>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</si>
  <si>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</si>
  <si>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</si>
  <si>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</si>
  <si>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</si>
  <si>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</si>
  <si>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</si>
  <si>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</si>
  <si>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</si>
  <si>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</si>
  <si>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</si>
  <si>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</si>
  <si>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</si>
  <si>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</si>
  <si>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</si>
  <si>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</si>
  <si>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</si>
  <si>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</si>
  <si>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</si>
  <si>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</si>
  <si>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</si>
  <si>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</si>
  <si>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</si>
  <si>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</si>
  <si>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</si>
  <si>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</si>
  <si>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</si>
  <si>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</si>
  <si>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</si>
  <si>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</si>
  <si>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</si>
  <si>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</si>
  <si>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</si>
  <si>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</si>
  <si>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</si>
  <si>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</si>
  <si>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</si>
  <si>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</si>
  <si>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</si>
  <si>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</si>
  <si>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</si>
  <si>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</si>
  <si>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</si>
  <si>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</si>
  <si>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</si>
  <si>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</si>
  <si>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</si>
  <si>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</si>
  <si>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</si>
  <si>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</si>
  <si>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</si>
  <si>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</si>
  <si>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</si>
  <si>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</si>
  <si>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</si>
  <si>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</si>
  <si>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</si>
  <si>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</si>
  <si>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</si>
  <si>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</si>
  <si>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</si>
  <si>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</si>
  <si>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</si>
  <si>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</si>
  <si>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</si>
  <si>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</si>
  <si>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</si>
  <si>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</si>
  <si>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</si>
  <si>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</si>
  <si>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</si>
  <si>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</si>
  <si>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</si>
  <si>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</si>
  <si>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</si>
  <si>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</si>
  <si>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</si>
  <si>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</si>
  <si>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</si>
  <si>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</si>
  <si>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</si>
  <si>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</si>
  <si>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</si>
  <si>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</si>
  <si>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</si>
  <si>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</si>
  <si>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</si>
  <si>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</si>
  <si>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</si>
  <si>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</si>
  <si>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</si>
  <si>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</si>
  <si>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</si>
  <si>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</si>
  <si>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</si>
  <si>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</si>
  <si>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</si>
  <si>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</si>
  <si>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</si>
  <si>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</si>
  <si>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</si>
  <si>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</si>
  <si>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</si>
  <si>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</si>
  <si>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</si>
  <si>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</si>
  <si>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</si>
  <si>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</si>
  <si>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</si>
  <si>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</si>
  <si>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</si>
  <si>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</si>
  <si>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</si>
  <si>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</si>
  <si>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</si>
  <si>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</si>
  <si>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</si>
  <si>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</si>
  <si>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</si>
  <si>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</si>
  <si>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</si>
  <si>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</si>
  <si>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</si>
  <si>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</si>
  <si>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</si>
  <si>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</si>
  <si>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</si>
  <si>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</si>
  <si>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</si>
  <si>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</si>
  <si>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</si>
  <si>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</si>
  <si>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</si>
  <si>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</si>
  <si>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</si>
  <si>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</si>
  <si>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</si>
  <si>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</si>
  <si>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</si>
  <si>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</si>
  <si>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</si>
  <si>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</si>
  <si>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</si>
  <si>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</si>
  <si>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</si>
  <si>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</si>
  <si>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</si>
  <si>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</si>
  <si>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</si>
  <si>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</si>
  <si>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</si>
  <si>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</si>
  <si>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</si>
  <si>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</si>
  <si>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</si>
  <si>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</si>
  <si>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</si>
  <si>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</si>
  <si>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</si>
  <si>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</si>
  <si>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</si>
  <si>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</si>
  <si>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</si>
  <si>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</si>
  <si>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</si>
  <si>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</si>
  <si>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</si>
  <si>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</si>
  <si>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</si>
  <si>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</si>
  <si>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</si>
  <si>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</si>
  <si>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</si>
  <si>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</si>
  <si>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</si>
  <si>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</si>
  <si>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</si>
  <si>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</si>
  <si>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</si>
  <si>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</si>
  <si>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</si>
  <si>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</si>
  <si>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</si>
  <si>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</si>
  <si>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</si>
  <si>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</si>
  <si>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</si>
  <si>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</si>
  <si>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</si>
  <si>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</si>
  <si>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</si>
  <si>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</si>
  <si>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</si>
  <si>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</si>
  <si>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</si>
  <si>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</si>
  <si>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</si>
  <si>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</si>
  <si>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</si>
  <si>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</si>
  <si>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</si>
  <si>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</si>
  <si>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</si>
  <si>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</si>
  <si>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</si>
  <si>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</si>
  <si>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</si>
  <si>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</si>
  <si>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</si>
  <si>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</si>
  <si>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</si>
  <si>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</si>
  <si>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</si>
  <si>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</si>
  <si>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</si>
  <si>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</si>
  <si>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</si>
  <si>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</si>
  <si>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</si>
  <si>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</si>
  <si>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</si>
  <si>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</si>
  <si>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</si>
  <si>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</si>
  <si>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</si>
  <si>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</si>
  <si>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</si>
  <si>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</si>
  <si>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</si>
  <si>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</si>
  <si>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</si>
  <si>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</si>
  <si>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</si>
  <si>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</si>
  <si>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</si>
  <si>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</si>
  <si>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</si>
  <si>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</si>
  <si>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</si>
  <si>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</si>
  <si>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</si>
  <si>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</si>
  <si>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</si>
  <si>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</si>
  <si>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</si>
  <si>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</si>
  <si>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</si>
  <si>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</si>
  <si>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</si>
  <si>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</si>
  <si>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</si>
  <si>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</si>
  <si>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</si>
  <si>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</si>
  <si>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</si>
  <si>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</si>
  <si>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</si>
  <si>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</si>
  <si>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</si>
  <si>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</si>
  <si>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</si>
  <si>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</si>
  <si>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</si>
  <si>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</si>
  <si>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</si>
  <si>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</si>
  <si>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</si>
  <si>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</si>
  <si>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</si>
  <si>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</si>
  <si>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</si>
  <si>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</si>
  <si>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</si>
  <si>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</si>
  <si>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</si>
  <si>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</si>
  <si>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</si>
  <si>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</si>
  <si>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</si>
  <si>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</si>
  <si>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</si>
  <si>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</si>
  <si>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</si>
  <si>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</si>
  <si>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</si>
  <si>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</si>
  <si>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</si>
  <si>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</si>
  <si>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</si>
  <si>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</si>
  <si>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</si>
  <si>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</si>
  <si>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</si>
  <si>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</si>
  <si>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</si>
  <si>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</si>
  <si>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</si>
  <si>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</si>
  <si>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</si>
  <si>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</si>
  <si>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</si>
  <si>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</si>
  <si>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</si>
  <si>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</si>
  <si>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</si>
  <si>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</si>
  <si>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</si>
  <si>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</si>
  <si>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</si>
  <si>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</si>
  <si>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</si>
  <si>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</si>
  <si>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</si>
  <si>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</si>
  <si>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</si>
  <si>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</si>
  <si>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</si>
  <si>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</si>
  <si>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</si>
  <si>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</si>
  <si>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</si>
  <si>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</si>
  <si>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</si>
  <si>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</si>
  <si>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</si>
  <si>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</si>
  <si>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</si>
  <si>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</si>
  <si>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</si>
  <si>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</si>
  <si>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</si>
  <si>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</si>
  <si>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</si>
  <si>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</si>
  <si>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</si>
  <si>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</si>
  <si>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</si>
  <si>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</si>
  <si>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</si>
  <si>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</si>
  <si>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</si>
  <si>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</si>
  <si>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</si>
  <si>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</si>
  <si>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</si>
  <si>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</si>
  <si>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</si>
  <si>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</si>
  <si>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</si>
  <si>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</si>
  <si>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</si>
  <si>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</si>
  <si>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</si>
  <si>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</si>
  <si>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</si>
  <si>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</si>
  <si>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</si>
  <si>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</si>
  <si>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</si>
  <si>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</si>
  <si>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</si>
  <si>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</si>
  <si>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</si>
  <si>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</si>
  <si>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</si>
  <si>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</si>
  <si>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</si>
  <si>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</si>
  <si>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</si>
  <si>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</si>
  <si>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</si>
  <si>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</si>
  <si>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</si>
  <si>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</si>
  <si>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</si>
  <si>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</si>
  <si>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</si>
  <si>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</si>
  <si>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</si>
  <si>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</si>
  <si>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</si>
  <si>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</si>
  <si>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</si>
  <si>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</si>
  <si>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</si>
  <si>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</si>
  <si>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</si>
  <si>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</si>
  <si>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</si>
  <si>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</si>
  <si>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</si>
  <si>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</si>
  <si>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</si>
  <si>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</si>
  <si>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</si>
  <si>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</si>
  <si>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</si>
  <si>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</si>
  <si>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</si>
  <si>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</si>
  <si>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</si>
  <si>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</si>
  <si>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</si>
  <si>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</si>
  <si>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</si>
  <si>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</si>
  <si>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</si>
  <si>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</si>
  <si>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</si>
  <si>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</si>
  <si>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</si>
  <si>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</si>
  <si>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</si>
  <si>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</si>
  <si>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</si>
  <si>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</si>
  <si>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</si>
  <si>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</si>
  <si>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</si>
  <si>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</si>
  <si>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</si>
  <si>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</si>
  <si>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</si>
  <si>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</si>
  <si>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</si>
  <si>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</si>
  <si>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</si>
  <si>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</si>
  <si>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</si>
  <si>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</si>
  <si>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</si>
  <si>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</si>
  <si>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</si>
  <si>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</si>
  <si>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</si>
  <si>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</si>
  <si>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</si>
  <si>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</si>
  <si>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</si>
  <si>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</si>
  <si>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</si>
  <si>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</si>
  <si>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</si>
  <si>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</si>
  <si>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</si>
  <si>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</si>
  <si>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</si>
  <si>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</si>
  <si>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</si>
  <si>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</si>
  <si>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</si>
  <si>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</si>
  <si>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</si>
  <si>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</si>
  <si>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</si>
  <si>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</si>
  <si>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</si>
  <si>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</si>
  <si>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</si>
  <si>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</si>
  <si>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</si>
  <si>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</si>
  <si>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</si>
  <si>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</si>
  <si>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</si>
  <si>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</si>
  <si>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</si>
  <si>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</si>
  <si>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</si>
  <si>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</si>
  <si>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</si>
  <si>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</si>
  <si>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</si>
  <si>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</si>
  <si>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</si>
  <si>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</si>
  <si>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</si>
  <si>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</si>
  <si>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</si>
  <si>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</si>
  <si>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</si>
  <si>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</si>
  <si>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</si>
  <si>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</si>
  <si>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</si>
  <si>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</si>
  <si>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</si>
  <si>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</si>
  <si>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</si>
  <si>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</si>
  <si>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</si>
  <si>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</si>
  <si>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</si>
  <si>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</si>
  <si>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</si>
  <si>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</si>
  <si>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</si>
  <si>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</si>
  <si>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</si>
  <si>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</si>
  <si>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</si>
  <si>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</si>
  <si>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</si>
  <si>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</si>
  <si>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</si>
  <si>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</si>
  <si>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</si>
  <si>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</si>
  <si>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</si>
  <si>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</si>
  <si>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</si>
  <si>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</si>
  <si>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</si>
  <si>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</si>
  <si>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</si>
  <si>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</si>
  <si>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</si>
  <si>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</si>
  <si>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</si>
  <si>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</si>
  <si>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</si>
  <si>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</si>
  <si>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</si>
  <si>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</si>
  <si>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</si>
  <si>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</si>
  <si>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</si>
  <si>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</si>
  <si>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</si>
  <si>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</si>
  <si>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</si>
  <si>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</si>
  <si>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</si>
  <si>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</si>
  <si>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</si>
  <si>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</si>
  <si>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</si>
  <si>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</si>
  <si>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</si>
  <si>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</si>
  <si>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</si>
  <si>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</si>
  <si>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</si>
  <si>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</si>
  <si>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</si>
  <si>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</si>
  <si>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</si>
  <si>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</si>
  <si>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</si>
  <si>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</si>
  <si>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</si>
  <si>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</si>
  <si>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</si>
  <si>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</si>
  <si>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</si>
  <si>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</si>
  <si>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</si>
  <si>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</si>
  <si>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</si>
  <si>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</si>
  <si>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</si>
  <si>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</si>
  <si>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</si>
  <si>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</si>
  <si>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</si>
  <si>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</si>
  <si>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</si>
  <si>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</si>
  <si>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</si>
  <si>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</si>
  <si>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</si>
  <si>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</si>
  <si>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</si>
  <si>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</si>
  <si>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</si>
  <si>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</si>
  <si>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</si>
  <si>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</si>
  <si>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</si>
  <si>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</si>
  <si>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</si>
  <si>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</si>
  <si>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</si>
  <si>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</si>
  <si>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</si>
  <si>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</si>
  <si>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</si>
  <si>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</si>
  <si>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</si>
  <si>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</si>
  <si>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</si>
  <si>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</si>
  <si>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</si>
  <si>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</si>
  <si>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</si>
  <si>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</si>
  <si>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</si>
  <si>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</si>
  <si>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</si>
  <si>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</si>
  <si>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</si>
  <si>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</si>
  <si>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</si>
  <si>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</si>
  <si>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</si>
  <si>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</si>
  <si>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</si>
  <si>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</si>
  <si>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</si>
  <si>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</si>
  <si>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</si>
  <si>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</si>
  <si>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</si>
  <si>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</si>
  <si>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</si>
  <si>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</si>
  <si>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</si>
  <si>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</si>
  <si>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</si>
  <si>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</si>
  <si>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</si>
  <si>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</si>
  <si>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</si>
  <si>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</si>
  <si>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</si>
  <si>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</si>
  <si>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</si>
  <si>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</si>
  <si>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</si>
  <si>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</si>
  <si>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</si>
  <si>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</si>
  <si>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</si>
  <si>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</si>
  <si>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</si>
  <si>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</si>
  <si>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</si>
  <si>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</si>
  <si>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</si>
  <si>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</si>
  <si>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</si>
  <si>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</si>
  <si>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</si>
  <si>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</si>
  <si>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</si>
  <si>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</si>
  <si>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</si>
  <si>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</si>
  <si>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</si>
  <si>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</si>
  <si>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</si>
  <si>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</si>
  <si>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</si>
  <si>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</si>
  <si>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</si>
  <si>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</si>
  <si>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</si>
  <si>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</si>
  <si>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</si>
  <si>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</si>
  <si>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</si>
  <si>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</si>
  <si>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</si>
  <si>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</si>
  <si>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</si>
  <si>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</si>
  <si>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</si>
  <si>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</si>
  <si>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</si>
  <si>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</si>
  <si>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</si>
  <si>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</si>
  <si>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</si>
  <si>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</si>
  <si>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</si>
  <si>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</si>
  <si>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</si>
  <si>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</si>
  <si>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</si>
  <si>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</si>
  <si>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</si>
  <si>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</si>
  <si>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</si>
  <si>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</si>
  <si>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</si>
  <si>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</si>
  <si>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</si>
  <si>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</si>
  <si>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</si>
  <si>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</si>
  <si>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</si>
  <si>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</si>
  <si>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</si>
  <si>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</si>
  <si>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</si>
  <si>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</si>
  <si>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</si>
  <si>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</si>
  <si>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</si>
  <si>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</si>
  <si>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</si>
  <si>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</si>
  <si>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</si>
  <si>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</si>
  <si>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</si>
  <si>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</si>
  <si>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</si>
  <si>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</si>
  <si>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</si>
  <si>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</si>
  <si>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</si>
  <si>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</si>
  <si>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</si>
  <si>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</si>
  <si>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</si>
  <si>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</si>
  <si>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</si>
  <si>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</si>
  <si>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</si>
  <si>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</si>
  <si>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</si>
  <si>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</si>
  <si>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</si>
  <si>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</si>
  <si>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</si>
  <si>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</si>
  <si>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</si>
  <si>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</si>
  <si>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</si>
  <si>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</si>
  <si>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</si>
  <si>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</si>
  <si>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</si>
  <si>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</si>
  <si>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</si>
  <si>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</si>
  <si>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</si>
  <si>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</si>
  <si>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</si>
  <si>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</si>
  <si>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</si>
  <si>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</si>
  <si>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</si>
  <si>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</si>
  <si>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</si>
  <si>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</si>
  <si>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</si>
  <si>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</si>
  <si>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</si>
  <si>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</si>
  <si>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</si>
  <si>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</si>
  <si>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</si>
  <si>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</si>
  <si>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</si>
  <si>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</si>
  <si>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</si>
  <si>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</si>
  <si>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</si>
  <si>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</si>
  <si>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</si>
  <si>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</si>
  <si>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</si>
  <si>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</si>
  <si>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</si>
  <si>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</si>
  <si>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</si>
  <si>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</si>
  <si>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</si>
  <si>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</si>
  <si>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</si>
  <si>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</si>
  <si>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</si>
  <si>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</si>
  <si>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</si>
  <si>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</si>
  <si>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</si>
  <si>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</si>
  <si>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</si>
  <si>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</si>
  <si>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</si>
  <si>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</si>
  <si>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</si>
  <si>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</si>
  <si>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</si>
  <si>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</si>
  <si>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</si>
  <si>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</si>
  <si>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</si>
  <si>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</si>
  <si>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</si>
  <si>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</si>
  <si>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</si>
  <si>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</si>
  <si>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</si>
  <si>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</si>
  <si>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</si>
  <si>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</si>
  <si>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</si>
  <si>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</si>
  <si>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</si>
  <si>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</si>
  <si>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</si>
  <si>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</si>
  <si>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</si>
  <si>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</si>
  <si>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</si>
  <si>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</si>
  <si>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</si>
  <si>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</si>
  <si>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</si>
  <si>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</si>
  <si>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</si>
  <si>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</si>
  <si>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</si>
  <si>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</si>
  <si>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</si>
  <si>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</si>
  <si>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</si>
  <si>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</si>
  <si>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</si>
  <si>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</si>
  <si>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</si>
  <si>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</si>
  <si>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</si>
  <si>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</si>
  <si>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</si>
  <si>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</si>
  <si>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</si>
  <si>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</si>
  <si>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</si>
  <si>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</si>
  <si>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</si>
  <si>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</si>
  <si>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</si>
  <si>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</si>
  <si>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</si>
  <si>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</si>
  <si>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</si>
  <si>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</si>
  <si>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</si>
  <si>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</si>
  <si>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</si>
  <si>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</si>
  <si>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</si>
  <si>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</si>
  <si>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</si>
  <si>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</si>
  <si>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</si>
  <si>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</si>
  <si>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</si>
  <si>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</si>
  <si>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</si>
  <si>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</si>
  <si>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</si>
  <si>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</si>
  <si>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</si>
  <si>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</si>
  <si>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</si>
  <si>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</si>
  <si>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</si>
  <si>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</si>
  <si>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</si>
  <si>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</si>
  <si>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</si>
  <si>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</si>
  <si>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</si>
  <si>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</si>
  <si>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</si>
  <si>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</si>
  <si>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</si>
  <si>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</si>
  <si>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</si>
  <si>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</si>
  <si>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</si>
  <si>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</si>
  <si>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</si>
  <si>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</si>
  <si>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</si>
  <si>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</si>
  <si>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</si>
  <si>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</si>
  <si>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</si>
  <si>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</si>
  <si>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</si>
  <si>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</si>
  <si>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</si>
  <si>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</si>
  <si>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</si>
  <si>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</si>
  <si>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</si>
  <si>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</si>
  <si>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</si>
  <si>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</si>
  <si>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</si>
  <si>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</si>
  <si>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</si>
  <si>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</si>
  <si>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</si>
  <si>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</si>
  <si>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</si>
  <si>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</si>
  <si>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</si>
  <si>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</si>
  <si>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</si>
  <si>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</si>
  <si>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</si>
  <si>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</si>
  <si>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</si>
  <si>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</si>
  <si>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</si>
  <si>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</si>
  <si>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</si>
  <si>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</si>
  <si>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</si>
  <si>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</si>
  <si>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</si>
  <si>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</si>
  <si>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</si>
  <si>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</si>
  <si>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</si>
  <si>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</si>
  <si>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</si>
  <si>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</si>
  <si>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</si>
  <si>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</si>
  <si>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</si>
  <si>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</si>
  <si>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</si>
  <si>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</si>
  <si>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</si>
  <si>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</si>
  <si>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</si>
  <si>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</si>
  <si>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</si>
  <si>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</si>
  <si>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</si>
  <si>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</si>
  <si>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</si>
  <si>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</si>
  <si>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</si>
  <si>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</si>
  <si>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</si>
  <si>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</si>
  <si>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</si>
  <si>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</si>
  <si>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</si>
  <si>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</si>
  <si>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</si>
  <si>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</si>
  <si>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</si>
  <si>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</si>
  <si>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</si>
  <si>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</si>
  <si>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</si>
  <si>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</si>
  <si>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</si>
  <si>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</si>
  <si>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</si>
  <si>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</si>
  <si>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</si>
  <si>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</si>
  <si>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</si>
  <si>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</si>
  <si>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</si>
  <si>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</si>
  <si>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</si>
  <si>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</si>
  <si>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</si>
  <si>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</si>
  <si>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</si>
  <si>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</si>
  <si>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</si>
  <si>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</si>
  <si>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</si>
  <si>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</si>
  <si>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</si>
  <si>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</si>
  <si>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</si>
  <si>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</si>
  <si>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</si>
  <si>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</si>
  <si>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</si>
  <si>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</si>
  <si>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</si>
  <si>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</si>
  <si>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</si>
  <si>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</si>
  <si>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</si>
  <si>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</si>
  <si>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</si>
  <si>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</si>
  <si>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</si>
  <si>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</si>
  <si>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</si>
  <si>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</si>
  <si>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</si>
  <si>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</si>
  <si>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</si>
  <si>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</si>
  <si>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</si>
  <si>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</si>
  <si>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</si>
  <si>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</si>
  <si>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</si>
  <si>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</si>
  <si>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</si>
  <si>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</si>
  <si>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</si>
  <si>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</si>
  <si>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</si>
  <si>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</si>
  <si>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</si>
  <si>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</si>
  <si>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</si>
  <si>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</si>
  <si>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</si>
  <si>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</si>
  <si>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</si>
  <si>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</si>
  <si>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</si>
  <si>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</si>
  <si>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</si>
  <si>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</si>
  <si>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</si>
  <si>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</si>
  <si>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</si>
  <si>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</si>
  <si>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</si>
  <si>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</si>
  <si>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</si>
  <si>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</si>
  <si>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</si>
  <si>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</si>
  <si>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</si>
  <si>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</si>
  <si>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</si>
  <si>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</si>
  <si>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</si>
  <si>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</si>
  <si>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</si>
  <si>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</si>
  <si>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</si>
  <si>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</si>
  <si>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</si>
  <si>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</si>
  <si>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</si>
  <si>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</si>
  <si>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</si>
  <si>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</si>
  <si>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</si>
  <si>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</si>
  <si>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</si>
  <si>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</si>
  <si>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</si>
  <si>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</si>
  <si>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</si>
  <si>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</si>
  <si>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</si>
  <si>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</si>
  <si>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</si>
  <si>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</si>
  <si>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</si>
  <si>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</si>
  <si>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</si>
  <si>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</si>
  <si>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</si>
  <si>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</si>
  <si>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</si>
  <si>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</si>
  <si>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</si>
  <si>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</si>
  <si>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</si>
  <si>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</si>
  <si>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</si>
  <si>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</si>
  <si>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</si>
  <si>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</si>
  <si>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</si>
  <si>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</si>
  <si>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</si>
  <si>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</si>
  <si>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</si>
  <si>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</si>
  <si>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</si>
  <si>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</si>
  <si>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</si>
  <si>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</si>
  <si>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</si>
  <si>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</si>
  <si>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</si>
  <si>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</si>
  <si>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</si>
  <si>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</si>
  <si>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</si>
  <si>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</si>
  <si>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</si>
  <si>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</si>
  <si>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</si>
  <si>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</si>
  <si>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</si>
  <si>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</si>
  <si>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</si>
  <si>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</si>
  <si>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</si>
  <si>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</si>
  <si>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</si>
  <si>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</si>
  <si>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</si>
  <si>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</si>
  <si>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</si>
  <si>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</si>
  <si>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</si>
  <si>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</si>
  <si>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</si>
  <si>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</si>
  <si>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</si>
  <si>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</si>
  <si>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</si>
  <si>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</si>
  <si>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</si>
  <si>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</si>
  <si>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</si>
  <si>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</si>
  <si>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</si>
  <si>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</si>
  <si>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</si>
  <si>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</si>
  <si>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</si>
  <si>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</si>
  <si>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</si>
  <si>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</si>
  <si>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</si>
  <si>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</si>
  <si>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</si>
  <si>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</si>
  <si>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</si>
  <si>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</si>
  <si>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</si>
  <si>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</si>
  <si>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</si>
  <si>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</si>
  <si>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</si>
  <si>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</si>
  <si>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</si>
  <si>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</si>
  <si>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</si>
  <si>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</si>
  <si>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</si>
  <si>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</si>
  <si>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</si>
  <si>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</si>
  <si>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</si>
  <si>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</si>
  <si>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</si>
  <si>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</si>
  <si>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</si>
  <si>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</si>
  <si>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</si>
  <si>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</si>
  <si>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</si>
  <si>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</si>
  <si>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</si>
  <si>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</si>
  <si>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</si>
  <si>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</si>
  <si>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</si>
  <si>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</si>
  <si>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</si>
  <si>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</si>
  <si>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</si>
  <si>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</si>
  <si>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</si>
  <si>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</si>
  <si>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</si>
  <si>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</si>
  <si>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</si>
  <si>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</si>
  <si>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</si>
  <si>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</si>
  <si>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</si>
  <si>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</si>
  <si>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</si>
  <si>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</si>
  <si>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</si>
  <si>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</si>
  <si>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</si>
  <si>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</si>
  <si>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</si>
  <si>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</si>
  <si>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</si>
  <si>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</si>
  <si>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</si>
  <si>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</si>
  <si>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</si>
  <si>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</si>
  <si>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</si>
  <si>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</si>
  <si>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</si>
  <si>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</si>
  <si>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</si>
  <si>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</si>
  <si>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</si>
  <si>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</si>
  <si>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</si>
  <si>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</si>
  <si>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</si>
  <si>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</si>
  <si>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</si>
  <si>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</si>
  <si>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</si>
  <si>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</si>
  <si>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</si>
  <si>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</si>
  <si>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</si>
  <si>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</si>
  <si>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</si>
  <si>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</si>
  <si>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</si>
  <si>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</si>
  <si>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</si>
  <si>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</si>
  <si>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</si>
  <si>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</si>
  <si>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</si>
  <si>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</si>
  <si>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</si>
  <si>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</si>
  <si>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</si>
  <si>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</si>
  <si>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</si>
  <si>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</si>
  <si>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</si>
  <si>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</si>
  <si>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</si>
  <si>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</si>
  <si>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</si>
  <si>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</si>
  <si>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</si>
  <si>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</si>
  <si>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</si>
  <si>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</si>
  <si>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</si>
  <si>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</si>
  <si>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</si>
  <si>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</si>
  <si>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</si>
  <si>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</si>
  <si>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</si>
  <si>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</si>
  <si>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</si>
  <si>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</si>
  <si>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</si>
  <si>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</si>
  <si>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</si>
  <si>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</si>
  <si>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</si>
  <si>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</si>
  <si>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</si>
  <si>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</si>
  <si>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</si>
  <si>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</si>
  <si>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</si>
  <si>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</si>
  <si>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</si>
  <si>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</si>
  <si>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</si>
  <si>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</si>
  <si>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</si>
  <si>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</si>
  <si>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</si>
  <si>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</si>
  <si>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</si>
  <si>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</si>
  <si>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</si>
  <si>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</si>
  <si>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</si>
  <si>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</si>
  <si>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</si>
  <si>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</si>
  <si>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</si>
  <si>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</si>
  <si>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</si>
  <si>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</si>
  <si>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</si>
  <si>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</si>
  <si>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</si>
  <si>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</si>
  <si>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</si>
  <si>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</si>
  <si>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</si>
  <si>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</si>
  <si>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</si>
  <si>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</si>
  <si>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</si>
  <si>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</si>
  <si>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</si>
  <si>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</si>
  <si>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</si>
  <si>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</si>
  <si>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</si>
  <si>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</si>
  <si>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</si>
  <si>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</si>
  <si>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</si>
  <si>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</si>
  <si>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</si>
  <si>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</si>
  <si>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</si>
  <si>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</si>
  <si>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</si>
  <si>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</si>
  <si>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</si>
  <si>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</si>
  <si>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</si>
  <si>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</si>
  <si>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</si>
  <si>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</si>
  <si>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</si>
  <si>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</si>
  <si>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</si>
  <si>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</si>
  <si>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</si>
  <si>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</si>
  <si>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</si>
  <si>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</si>
  <si>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</si>
  <si>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</si>
  <si>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</si>
  <si>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</si>
  <si>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</si>
  <si>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</si>
  <si>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</si>
  <si>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</si>
  <si>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</si>
  <si>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</si>
  <si>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</si>
  <si>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</si>
  <si>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</si>
  <si>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</si>
  <si>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</si>
  <si>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</si>
  <si>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</si>
  <si>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</si>
  <si>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</si>
  <si>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</si>
  <si>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</si>
  <si>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</si>
  <si>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</si>
  <si>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</si>
  <si>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</si>
  <si>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</si>
  <si>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</si>
  <si>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</si>
  <si>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</si>
  <si>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</si>
  <si>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</si>
  <si>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</si>
  <si>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</si>
  <si>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</si>
  <si>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</si>
  <si>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</si>
  <si>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</si>
  <si>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</si>
  <si>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</si>
  <si>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</si>
  <si>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</si>
  <si>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</si>
  <si>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</si>
  <si>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</si>
  <si>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</si>
  <si>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</si>
  <si>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</si>
  <si>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</si>
  <si>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</si>
  <si>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</si>
  <si>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</si>
  <si>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</si>
  <si>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</si>
  <si>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</si>
  <si>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</si>
  <si>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</si>
  <si>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</si>
  <si>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</si>
  <si>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</si>
  <si>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</si>
  <si>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</si>
  <si>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</si>
  <si>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</si>
  <si>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</si>
  <si>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</si>
  <si>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</si>
  <si>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</si>
  <si>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</si>
  <si>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</si>
  <si>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</si>
  <si>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</si>
  <si>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</si>
  <si>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</si>
  <si>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</si>
  <si>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</si>
  <si>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</si>
  <si>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</si>
  <si>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</si>
  <si>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</si>
  <si>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</si>
  <si>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</si>
  <si>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</si>
  <si>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</si>
  <si>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</si>
  <si>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</si>
  <si>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</si>
  <si>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</si>
  <si>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</si>
  <si>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</si>
  <si>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</si>
  <si>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</si>
  <si>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</si>
  <si>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</si>
  <si>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</si>
  <si>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</si>
  <si>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</si>
  <si>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</si>
  <si>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</si>
  <si>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</si>
  <si>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</si>
  <si>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</si>
  <si>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</si>
  <si>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</si>
  <si>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</si>
  <si>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</si>
  <si>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</si>
  <si>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</si>
  <si>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</si>
  <si>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</si>
  <si>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</si>
  <si>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</si>
  <si>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</si>
  <si>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</si>
  <si>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</si>
  <si>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</si>
  <si>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</si>
  <si>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</si>
  <si>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</si>
  <si>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</si>
  <si>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</si>
  <si>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</si>
  <si>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</si>
  <si>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</si>
  <si>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</si>
  <si>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</si>
  <si>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</si>
  <si>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</si>
  <si>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</si>
  <si>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</si>
  <si>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</si>
  <si>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</si>
  <si>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</si>
  <si>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</si>
  <si>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</si>
  <si>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</si>
  <si>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</si>
  <si>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</si>
  <si>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</si>
  <si>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</si>
  <si>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</si>
  <si>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</si>
  <si>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</si>
  <si>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</si>
  <si>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</si>
  <si>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</si>
  <si>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</si>
  <si>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</si>
  <si>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</si>
  <si>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</si>
  <si>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</si>
  <si>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</si>
  <si>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</si>
  <si>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</si>
  <si>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</si>
  <si>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</si>
  <si>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</si>
  <si>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</si>
  <si>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</si>
  <si>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</si>
  <si>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</si>
  <si>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</si>
  <si>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</si>
  <si>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</si>
  <si>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</si>
  <si>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</si>
  <si>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</si>
  <si>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</si>
  <si>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</si>
  <si>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</si>
  <si>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</si>
  <si>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</si>
  <si>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</si>
  <si>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</si>
  <si>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</si>
  <si>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</si>
  <si>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</si>
  <si>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</si>
  <si>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</si>
  <si>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</si>
  <si>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</si>
  <si>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</si>
  <si>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</si>
  <si>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</si>
  <si>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</si>
  <si>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</si>
  <si>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</si>
  <si>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</si>
  <si>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</si>
  <si>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</si>
  <si>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</si>
  <si>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</si>
  <si>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</si>
  <si>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</si>
  <si>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</si>
  <si>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</si>
  <si>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</si>
  <si>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</si>
  <si>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</si>
  <si>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</si>
  <si>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</si>
  <si>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</si>
  <si>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</si>
  <si>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</si>
  <si>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</si>
  <si>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</si>
  <si>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</si>
  <si>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</si>
  <si>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</si>
  <si>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</si>
  <si>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</si>
  <si>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</si>
  <si>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</si>
  <si>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</si>
  <si>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</si>
  <si>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</si>
  <si>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</si>
  <si>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</si>
  <si>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</si>
  <si>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</si>
  <si>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</si>
  <si>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</si>
  <si>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</si>
  <si>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</si>
  <si>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</si>
  <si>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</si>
  <si>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</si>
  <si>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</si>
  <si>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</si>
  <si>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</si>
  <si>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</si>
  <si>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</si>
  <si>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</si>
  <si>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</si>
  <si>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</si>
  <si>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</si>
  <si>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</si>
  <si>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</si>
  <si>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</si>
  <si>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</si>
  <si>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</si>
  <si>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</si>
  <si>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</si>
  <si>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</si>
  <si>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</si>
  <si>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</si>
  <si>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</si>
  <si>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</si>
  <si>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</si>
  <si>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</si>
  <si>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</si>
  <si>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</si>
  <si>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</si>
  <si>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</si>
  <si>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</si>
  <si>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</si>
  <si>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</si>
  <si>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</si>
  <si>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</si>
  <si>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</si>
  <si>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</si>
  <si>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</si>
  <si>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</si>
  <si>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</si>
  <si>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</si>
  <si>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</si>
  <si>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</si>
  <si>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</si>
  <si>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</si>
  <si>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</si>
  <si>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</si>
  <si>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</si>
  <si>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</si>
  <si>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</si>
  <si>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</si>
  <si>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</si>
  <si>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</si>
  <si>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</si>
  <si>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</si>
  <si>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</si>
  <si>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</si>
  <si>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</si>
  <si>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</si>
  <si>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</si>
  <si>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</si>
  <si>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</si>
  <si>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</si>
  <si>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</si>
  <si>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</si>
  <si>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</si>
  <si>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</si>
  <si>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</si>
  <si>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</si>
  <si>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</si>
  <si>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</si>
  <si>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</si>
  <si>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</si>
  <si>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</si>
  <si>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</si>
  <si>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</si>
  <si>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</si>
  <si>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</si>
  <si>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</si>
  <si>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</si>
  <si>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</si>
  <si>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</si>
  <si>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</si>
  <si>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</si>
  <si>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</si>
  <si>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</si>
  <si>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</si>
  <si>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</si>
  <si>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</si>
  <si>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</si>
  <si>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</si>
  <si>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</si>
  <si>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</si>
  <si>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</si>
  <si>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</si>
  <si>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</si>
  <si>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</si>
  <si>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</si>
  <si>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</si>
  <si>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</si>
  <si>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</si>
  <si>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</si>
  <si>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</si>
  <si>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</si>
  <si>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</si>
  <si>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</si>
  <si>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</si>
  <si>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</si>
  <si>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</si>
  <si>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</si>
  <si>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</si>
  <si>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</si>
  <si>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</si>
  <si>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</si>
  <si>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</si>
  <si>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</si>
  <si>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</si>
  <si>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</si>
  <si>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</si>
  <si>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</si>
  <si>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</si>
  <si>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</si>
  <si>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</si>
  <si>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</si>
  <si>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</si>
  <si>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</si>
  <si>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</si>
  <si>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</si>
  <si>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</si>
  <si>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</si>
  <si>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</si>
  <si>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</si>
  <si>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</si>
  <si>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</si>
  <si>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</si>
  <si>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</si>
  <si>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</si>
  <si>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</si>
  <si>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</si>
  <si>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</si>
  <si>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</si>
  <si>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</si>
  <si>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</si>
  <si>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</si>
  <si>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</si>
  <si>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</si>
  <si>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</si>
  <si>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</si>
  <si>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</si>
  <si>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</si>
  <si>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</si>
  <si>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</si>
  <si>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</si>
  <si>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</si>
  <si>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</si>
  <si>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</si>
  <si>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</si>
  <si>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</si>
  <si>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</si>
  <si>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</si>
  <si>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</si>
  <si>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</si>
  <si>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</si>
  <si>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</si>
  <si>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</si>
  <si>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</si>
  <si>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</si>
  <si>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</si>
  <si>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</si>
  <si>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</si>
  <si>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</si>
  <si>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</si>
  <si>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</si>
  <si>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</si>
  <si>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</si>
  <si>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</si>
  <si>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</si>
  <si>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</si>
  <si>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</si>
  <si>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</si>
  <si>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</si>
  <si>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</si>
  <si>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</si>
  <si>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</si>
  <si>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</si>
  <si>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</si>
  <si>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</si>
  <si>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</si>
  <si>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</si>
  <si>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</si>
  <si>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</si>
  <si>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</si>
  <si>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</si>
  <si>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</si>
  <si>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</si>
  <si>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</si>
  <si>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</si>
  <si>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</si>
  <si>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</si>
  <si>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</si>
  <si>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</si>
  <si>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</si>
  <si>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</si>
  <si>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</si>
  <si>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</si>
  <si>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</si>
  <si>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</si>
  <si>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</si>
  <si>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</si>
  <si>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</si>
  <si>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</si>
  <si>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</si>
  <si>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</si>
  <si>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</si>
  <si>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</si>
  <si>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</si>
  <si>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</si>
  <si>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</si>
  <si>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</si>
  <si>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</si>
  <si>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</si>
  <si>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</si>
  <si>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</si>
  <si>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</si>
  <si>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</si>
  <si>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</si>
  <si>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</si>
  <si>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</si>
  <si>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</si>
  <si>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</si>
  <si>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</si>
  <si>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</si>
  <si>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</si>
  <si>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</si>
  <si>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</si>
  <si>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</si>
  <si>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</si>
  <si>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</si>
  <si>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</si>
  <si>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</si>
  <si>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</si>
  <si>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</si>
  <si>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</si>
  <si>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</si>
  <si>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</si>
  <si>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</si>
  <si>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</si>
  <si>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</si>
  <si>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</si>
  <si>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</si>
  <si>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</si>
  <si>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</si>
  <si>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</si>
  <si>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</si>
  <si>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</si>
  <si>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</si>
  <si>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</si>
  <si>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</si>
  <si>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</si>
  <si>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</si>
  <si>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</si>
  <si>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</si>
  <si>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</si>
  <si>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</si>
  <si>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</si>
  <si>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</si>
  <si>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</si>
  <si>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</si>
  <si>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</si>
  <si>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</si>
  <si>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</si>
  <si>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</si>
  <si>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</si>
  <si>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</si>
  <si>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</si>
  <si>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</si>
  <si>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</si>
  <si>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</si>
  <si>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</si>
  <si>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</si>
  <si>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</si>
  <si>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</si>
  <si>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</si>
  <si>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</si>
  <si>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</si>
  <si>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</si>
  <si>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</si>
  <si>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</si>
  <si>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</si>
  <si>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</si>
  <si>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</si>
  <si>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</si>
  <si>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</si>
  <si>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</si>
  <si>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</si>
  <si>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</si>
  <si>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</si>
  <si>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</si>
  <si>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</si>
  <si>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</si>
  <si>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</si>
  <si>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</si>
  <si>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</si>
  <si>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</si>
  <si>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</si>
  <si>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</si>
  <si>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</si>
  <si>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</si>
  <si>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</si>
  <si>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</si>
  <si>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</si>
  <si>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</si>
  <si>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</si>
  <si>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</si>
  <si>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</si>
  <si>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</si>
  <si>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</si>
  <si>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</si>
  <si>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</si>
  <si>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</si>
  <si>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</si>
  <si>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</si>
  <si>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</si>
  <si>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</si>
  <si>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</si>
  <si>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</si>
  <si>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</si>
  <si>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</si>
  <si>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</si>
  <si>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</si>
  <si>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</si>
  <si>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</si>
  <si>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</si>
  <si>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</si>
  <si>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</si>
  <si>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</si>
  <si>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</si>
  <si>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</si>
  <si>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</si>
  <si>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</si>
  <si>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</si>
  <si>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</si>
  <si>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</si>
  <si>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</si>
  <si>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</si>
  <si>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</si>
  <si>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</si>
  <si>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</si>
  <si>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</si>
  <si>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</si>
  <si>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</si>
  <si>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</si>
  <si>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</si>
  <si>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</si>
  <si>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</si>
  <si>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</si>
  <si>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</si>
  <si>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</si>
  <si>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</si>
  <si>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</si>
  <si>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</si>
  <si>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</si>
  <si>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</si>
  <si>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</si>
  <si>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</si>
  <si>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</si>
  <si>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</si>
  <si>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</si>
  <si>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</si>
  <si>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</si>
  <si>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</si>
  <si>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</si>
  <si>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</si>
  <si>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</si>
  <si>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</si>
  <si>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</si>
  <si>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</si>
  <si>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</si>
  <si>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</si>
  <si>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</si>
  <si>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</si>
  <si>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</si>
  <si>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</si>
  <si>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</si>
  <si>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</si>
  <si>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</si>
  <si>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</si>
  <si>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</si>
  <si>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</si>
  <si>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</si>
  <si>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</si>
  <si>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</si>
  <si>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</si>
  <si>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</si>
  <si>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</si>
  <si>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</si>
  <si>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</si>
  <si>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</si>
  <si>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</si>
  <si>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</si>
  <si>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</si>
  <si>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</si>
  <si>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</si>
  <si>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</si>
  <si>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</si>
  <si>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</si>
  <si>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</si>
  <si>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</si>
  <si>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</si>
  <si>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</si>
  <si>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</si>
  <si>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</si>
  <si>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</si>
  <si>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</si>
  <si>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</si>
  <si>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</si>
  <si>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</si>
  <si>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</si>
  <si>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</si>
  <si>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</si>
  <si>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</si>
  <si>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</si>
  <si>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</si>
  <si>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</si>
  <si>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</si>
  <si>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</si>
  <si>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</si>
  <si>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</si>
  <si>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</si>
  <si>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</si>
  <si>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</si>
  <si>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</si>
  <si>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</si>
  <si>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</si>
  <si>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</si>
  <si>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</si>
  <si>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</si>
  <si>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</si>
  <si>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</si>
  <si>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</si>
  <si>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</si>
  <si>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</si>
  <si>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</si>
  <si>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</si>
  <si>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</si>
  <si>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</si>
  <si>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</si>
  <si>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</si>
  <si>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</si>
  <si>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</si>
  <si>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</si>
  <si>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</si>
  <si>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</si>
  <si>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</si>
  <si>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</si>
  <si>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</si>
  <si>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</si>
  <si>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</si>
  <si>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</si>
  <si>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</si>
  <si>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</si>
  <si>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</si>
  <si>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</si>
  <si>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</si>
  <si>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</si>
  <si>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</si>
  <si>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</si>
  <si>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</si>
  <si>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</si>
  <si>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</si>
  <si>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</si>
  <si>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</si>
  <si>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</si>
  <si>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</si>
  <si>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</si>
  <si>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</si>
  <si>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</si>
  <si>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</si>
  <si>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</si>
  <si>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</si>
  <si>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</si>
  <si>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</si>
  <si>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</si>
  <si>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</si>
  <si>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</si>
  <si>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</si>
  <si>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</si>
  <si>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</si>
  <si>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</si>
  <si>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</si>
  <si>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</si>
  <si>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</si>
  <si>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</si>
  <si>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</si>
  <si>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</si>
  <si>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</si>
  <si>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</si>
  <si>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</si>
  <si>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</si>
  <si>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</si>
  <si>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</si>
  <si>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</si>
  <si>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</si>
  <si>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</si>
  <si>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</si>
  <si>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</si>
  <si>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</si>
  <si>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</si>
  <si>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</si>
  <si>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</si>
  <si>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</si>
  <si>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</si>
  <si>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</si>
  <si>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</si>
  <si>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</si>
  <si>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</si>
  <si>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</si>
  <si>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</si>
  <si>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</si>
  <si>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</si>
  <si>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</si>
  <si>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</si>
  <si>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</si>
  <si>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</si>
  <si>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</si>
  <si>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</si>
  <si>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</si>
  <si>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</si>
  <si>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</si>
  <si>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</si>
  <si>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</si>
  <si>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</si>
  <si>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</si>
  <si>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</si>
  <si>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</si>
  <si>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</si>
  <si>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</si>
  <si>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</si>
  <si>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</si>
  <si>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</si>
  <si>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</si>
  <si>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</si>
  <si>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</si>
  <si>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</si>
  <si>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</si>
  <si>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</si>
  <si>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</si>
  <si>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</si>
  <si>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</si>
  <si>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</si>
  <si>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</si>
  <si>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</si>
  <si>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</si>
  <si>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</si>
  <si>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</si>
  <si>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</si>
  <si>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</si>
  <si>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</si>
  <si>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</si>
  <si>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</si>
  <si>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</si>
  <si>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</si>
  <si>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</si>
  <si>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</si>
  <si>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</si>
  <si>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</si>
  <si>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</si>
  <si>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</si>
  <si>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</si>
  <si>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</si>
  <si>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</si>
  <si>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</si>
  <si>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</si>
  <si>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</si>
  <si>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</si>
  <si>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</si>
  <si>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</si>
  <si>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</si>
  <si>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</si>
  <si>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</si>
  <si>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</si>
  <si>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</si>
  <si>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</si>
  <si>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</si>
  <si>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</si>
  <si>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</si>
  <si>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</si>
  <si>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</si>
  <si>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</si>
  <si>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</si>
  <si>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</si>
  <si>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</si>
  <si>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</si>
  <si>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</si>
  <si>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</si>
  <si>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</si>
  <si>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</si>
  <si>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</si>
  <si>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</si>
  <si>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</si>
  <si>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</si>
  <si>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</si>
  <si>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</si>
  <si>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</si>
  <si>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</si>
  <si>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</si>
  <si>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</si>
  <si>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</si>
  <si>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</si>
  <si>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</si>
  <si>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</si>
  <si>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</si>
  <si>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</si>
  <si>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</si>
  <si>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</si>
  <si>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</si>
  <si>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</si>
  <si>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</si>
  <si>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</si>
  <si>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</si>
  <si>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</si>
  <si>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</si>
  <si>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</si>
  <si>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</si>
  <si>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</si>
  <si>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</si>
  <si>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</si>
  <si>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</si>
  <si>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</si>
  <si>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</si>
  <si>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</si>
  <si>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</si>
  <si>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</si>
  <si>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</si>
  <si>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</si>
  <si>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</si>
  <si>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</si>
  <si>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</si>
  <si>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</si>
  <si>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</si>
  <si>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</si>
  <si>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</si>
  <si>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</si>
  <si>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</si>
  <si>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</si>
  <si>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</si>
  <si>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</si>
  <si>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</si>
  <si>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</si>
  <si>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</si>
  <si>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</si>
  <si>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</si>
  <si>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</si>
  <si>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</si>
  <si>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</si>
  <si>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</si>
  <si>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</si>
  <si>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</si>
  <si>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</si>
  <si>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</si>
  <si>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</si>
  <si>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</si>
  <si>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</si>
  <si>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</si>
  <si>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</si>
  <si>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</si>
  <si>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</si>
  <si>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</si>
  <si>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</si>
  <si>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</si>
  <si>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</si>
  <si>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</si>
  <si>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</si>
  <si>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</si>
  <si>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</si>
  <si>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</si>
  <si>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</si>
  <si>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</si>
  <si>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</si>
  <si>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</si>
  <si>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</si>
  <si>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</si>
  <si>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</si>
  <si>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</si>
  <si>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</si>
  <si>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</si>
  <si>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</si>
  <si>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</si>
  <si>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</si>
  <si>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</si>
  <si>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</si>
  <si>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</si>
  <si>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</si>
  <si>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</si>
  <si>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</si>
  <si>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</si>
  <si>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</si>
  <si>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</si>
  <si>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</si>
  <si>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</si>
  <si>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</si>
  <si>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</si>
  <si>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</si>
  <si>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</si>
  <si>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</si>
  <si>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</si>
  <si>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</si>
  <si>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</si>
  <si>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</si>
  <si>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</si>
  <si>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</si>
  <si>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</si>
  <si>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</si>
  <si>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</si>
  <si>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</si>
  <si>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</si>
  <si>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</si>
  <si>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</si>
  <si>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</si>
  <si>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</si>
  <si>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</si>
  <si>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</si>
  <si>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</si>
  <si>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</si>
  <si>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</si>
  <si>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</si>
  <si>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</si>
  <si>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</si>
  <si>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</si>
  <si>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</si>
  <si>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</si>
  <si>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</si>
  <si>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</si>
  <si>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</si>
  <si>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</si>
  <si>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</si>
  <si>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</si>
  <si>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</si>
  <si>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</si>
  <si>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</si>
  <si>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</si>
  <si>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</si>
  <si>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</si>
  <si>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</si>
  <si>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</si>
  <si>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</si>
  <si>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</si>
  <si>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</si>
  <si>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</si>
  <si>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</si>
  <si>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</si>
  <si>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</si>
  <si>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</si>
  <si>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</si>
  <si>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</si>
  <si>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</si>
  <si>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</si>
  <si>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</si>
  <si>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</si>
  <si>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</si>
  <si>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</si>
  <si>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</si>
  <si>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</si>
  <si>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</si>
  <si>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</si>
  <si>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</si>
  <si>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</si>
  <si>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</si>
  <si>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</si>
  <si>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</si>
  <si>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</si>
  <si>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</si>
  <si>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</si>
  <si>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</si>
  <si>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</si>
  <si>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</si>
  <si>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</si>
  <si>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</si>
  <si>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</si>
  <si>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</si>
  <si>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</si>
  <si>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</si>
  <si>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</si>
  <si>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</si>
  <si>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</si>
  <si>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</si>
  <si>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</si>
  <si>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</si>
  <si>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</si>
  <si>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</si>
  <si>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</si>
  <si>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</si>
  <si>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</si>
  <si>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</si>
  <si>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</si>
  <si>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</si>
  <si>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</si>
  <si>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</si>
  <si>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</si>
  <si>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</si>
  <si>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</si>
  <si>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</si>
  <si>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</si>
  <si>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</si>
  <si>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</si>
  <si>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</si>
  <si>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</si>
  <si>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</si>
  <si>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</si>
  <si>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</si>
  <si>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</si>
  <si>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</si>
  <si>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</si>
  <si>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</si>
  <si>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</si>
  <si>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</si>
  <si>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</si>
  <si>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</si>
  <si>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</si>
  <si>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</si>
  <si>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</si>
  <si>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</si>
  <si>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</si>
  <si>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</si>
  <si>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</si>
  <si>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</si>
  <si>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</si>
  <si>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</si>
  <si>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</si>
  <si>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</si>
  <si>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</si>
  <si>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</si>
  <si>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</si>
  <si>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</si>
  <si>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</si>
  <si>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</si>
  <si>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</si>
  <si>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</si>
  <si>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</si>
  <si>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</si>
  <si>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</si>
  <si>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</si>
  <si>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</si>
  <si>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</si>
  <si>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</si>
  <si>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</si>
  <si>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</si>
  <si>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</si>
  <si>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</si>
  <si>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</si>
  <si>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</si>
  <si>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</si>
  <si>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</si>
  <si>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</si>
  <si>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</si>
  <si>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</si>
  <si>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</si>
  <si>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</si>
  <si>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</si>
  <si>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</si>
  <si>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</si>
  <si>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</si>
  <si>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</si>
  <si>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</si>
  <si>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</si>
  <si>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</si>
  <si>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</si>
  <si>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</si>
  <si>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</si>
  <si>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</si>
  <si>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</si>
  <si>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</si>
  <si>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</si>
  <si>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</si>
  <si>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</si>
  <si>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</si>
  <si>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</si>
  <si>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</si>
  <si>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</si>
  <si>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</si>
  <si>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</si>
  <si>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</si>
  <si>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</si>
  <si>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</si>
  <si>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</si>
  <si>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</si>
  <si>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</si>
  <si>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</si>
  <si>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</si>
  <si>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</si>
  <si>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</si>
  <si>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</si>
  <si>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</si>
  <si>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</si>
  <si>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</si>
  <si>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</si>
  <si>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</si>
  <si>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</si>
  <si>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</si>
  <si>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</si>
  <si>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</si>
  <si>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</si>
  <si>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</si>
  <si>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</si>
  <si>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</si>
  <si>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</si>
  <si>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</si>
  <si>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</si>
  <si>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</si>
  <si>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</si>
  <si>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</si>
  <si>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</si>
  <si>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</si>
  <si>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</si>
  <si>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</si>
  <si>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</si>
  <si>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</si>
  <si>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</si>
  <si>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</si>
  <si>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</si>
  <si>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</si>
  <si>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</si>
  <si>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</si>
  <si>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</si>
  <si>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</si>
  <si>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</si>
  <si>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</si>
  <si>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</si>
  <si>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</si>
  <si>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</si>
  <si>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</si>
  <si>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</si>
  <si>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</si>
  <si>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</si>
  <si>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</si>
  <si>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</si>
  <si>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</si>
  <si>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</si>
  <si>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</si>
  <si>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</si>
  <si>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</si>
  <si>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</si>
  <si>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</si>
  <si>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</si>
  <si>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</si>
  <si>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</si>
  <si>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</si>
  <si>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</si>
  <si>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</si>
  <si>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</si>
  <si>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</si>
  <si>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</si>
  <si>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</si>
  <si>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</si>
  <si>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</si>
  <si>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</si>
  <si>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</si>
  <si>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</si>
  <si>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</si>
  <si>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</si>
  <si>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</si>
  <si>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</si>
  <si>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</si>
  <si>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</si>
  <si>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</si>
  <si>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</si>
  <si>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</si>
  <si>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</si>
  <si>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</si>
  <si>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</si>
  <si>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</si>
  <si>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</si>
  <si>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</si>
  <si>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</si>
  <si>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</si>
  <si>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</si>
  <si>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</si>
  <si>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</si>
  <si>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</si>
  <si>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</si>
  <si>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</si>
  <si>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</si>
  <si>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</si>
  <si>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</si>
  <si>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</si>
  <si>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</si>
  <si>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</si>
  <si>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</si>
  <si>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</si>
  <si>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</si>
  <si>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</si>
  <si>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</si>
  <si>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</si>
  <si>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</si>
  <si>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</si>
  <si>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</si>
  <si>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</si>
  <si>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</si>
  <si>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</si>
  <si>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</si>
  <si>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</si>
  <si>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</si>
  <si>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</si>
  <si>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</si>
  <si>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</si>
  <si>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</si>
  <si>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</si>
  <si>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</si>
  <si>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</si>
  <si>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</si>
  <si>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</si>
  <si>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</si>
  <si>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</si>
  <si>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</si>
  <si>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</si>
  <si>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</si>
  <si>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</si>
  <si>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</si>
  <si>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</si>
  <si>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</si>
  <si>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</si>
  <si>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</si>
  <si>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</si>
  <si>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</si>
  <si>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</si>
  <si>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</si>
  <si>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</si>
  <si>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</si>
  <si>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</si>
  <si>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</si>
  <si>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</si>
  <si>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</si>
  <si>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</si>
  <si>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</si>
  <si>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</si>
  <si>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</si>
  <si>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</si>
  <si>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</si>
  <si>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</si>
  <si>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</si>
  <si>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</si>
  <si>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</si>
  <si>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</si>
  <si>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</si>
  <si>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</si>
  <si>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</si>
  <si>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</si>
  <si>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</si>
  <si>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</si>
  <si>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</si>
  <si>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</si>
  <si>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</si>
  <si>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</si>
  <si>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</si>
  <si>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</si>
  <si>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</si>
  <si>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</si>
  <si>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</si>
  <si>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</si>
  <si>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</si>
  <si>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</si>
  <si>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</si>
  <si>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</si>
  <si>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</si>
  <si>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</si>
  <si>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</si>
  <si>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</si>
  <si>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</si>
  <si>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</si>
  <si>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</si>
  <si>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</si>
  <si>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</si>
  <si>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</si>
  <si>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</si>
  <si>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</si>
  <si>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</si>
  <si>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</si>
  <si>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</si>
  <si>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</si>
  <si>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</si>
  <si>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</si>
  <si>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</si>
  <si>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</si>
  <si>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</si>
  <si>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</si>
  <si>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</si>
  <si>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</si>
  <si>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</si>
  <si>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</si>
  <si>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</si>
  <si>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</si>
  <si>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</si>
  <si>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</si>
  <si>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</si>
  <si>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</si>
  <si>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</si>
  <si>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</si>
  <si>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</si>
  <si>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</si>
  <si>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</si>
  <si>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</si>
  <si>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</si>
  <si>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</si>
  <si>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</si>
  <si>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</si>
  <si>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</si>
  <si>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</si>
  <si>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</si>
  <si>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</si>
  <si>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</si>
  <si>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</si>
  <si>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</si>
  <si>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</si>
  <si>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</si>
  <si>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</si>
  <si>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</si>
  <si>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</si>
  <si>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</si>
  <si>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</si>
  <si>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</si>
  <si>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</si>
  <si>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</si>
  <si>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</si>
  <si>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</si>
  <si>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</si>
  <si>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</si>
  <si>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</si>
  <si>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</si>
  <si>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</si>
  <si>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</si>
  <si>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</si>
  <si>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</si>
  <si>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</si>
  <si>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</si>
  <si>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</si>
  <si>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</si>
  <si>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</si>
  <si>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</si>
  <si>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</si>
  <si>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</si>
  <si>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</si>
  <si>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</si>
  <si>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</si>
  <si>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</si>
  <si>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</si>
  <si>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</si>
  <si>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</si>
  <si>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</si>
  <si>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</si>
  <si>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</si>
  <si>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</si>
  <si>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</si>
  <si>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</si>
  <si>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</si>
  <si>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</si>
  <si>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</si>
  <si>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</si>
  <si>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</si>
  <si>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</si>
  <si>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</si>
  <si>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</si>
  <si>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</si>
  <si>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</si>
  <si>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</si>
  <si>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</si>
  <si>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</si>
  <si>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</si>
  <si>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</si>
  <si>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</si>
  <si>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</si>
  <si>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</si>
  <si>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</si>
  <si>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</si>
  <si>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</si>
  <si>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</si>
  <si>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</si>
  <si>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</si>
  <si>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</si>
  <si>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</si>
  <si>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</si>
  <si>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</si>
  <si>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</si>
  <si>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</si>
  <si>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</si>
  <si>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</si>
  <si>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</si>
  <si>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</si>
  <si>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</si>
  <si>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</si>
  <si>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</si>
  <si>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</si>
  <si>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</si>
  <si>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</si>
  <si>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</si>
  <si>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</si>
  <si>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</si>
  <si>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</si>
  <si>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</si>
  <si>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</si>
  <si>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</si>
  <si>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</si>
  <si>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</si>
  <si>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</si>
  <si>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</si>
  <si>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</si>
  <si>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</si>
  <si>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</si>
  <si>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</si>
  <si>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</si>
  <si>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</si>
  <si>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</si>
  <si>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</si>
  <si>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</si>
  <si>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</si>
  <si>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</si>
  <si>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</si>
  <si>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</si>
  <si>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</si>
  <si>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</si>
  <si>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</si>
  <si>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</si>
  <si>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</si>
  <si>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</si>
  <si>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</si>
  <si>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</si>
  <si>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</si>
  <si>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</si>
  <si>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</si>
  <si>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</si>
  <si>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</si>
  <si>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</si>
  <si>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</si>
  <si>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</si>
  <si>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</si>
  <si>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</si>
  <si>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</si>
  <si>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</si>
  <si>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</si>
  <si>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</si>
  <si>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</si>
  <si>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</si>
  <si>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</si>
  <si>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</si>
  <si>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</si>
  <si>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</si>
  <si>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</si>
  <si>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</si>
  <si>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</si>
  <si>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</si>
  <si>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</si>
  <si>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</si>
  <si>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</si>
  <si>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</si>
  <si>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</si>
  <si>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</si>
  <si>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</si>
  <si>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</si>
  <si>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</si>
  <si>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</si>
  <si>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</si>
  <si>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</si>
  <si>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</si>
  <si>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</si>
  <si>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</si>
  <si>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</si>
  <si>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</si>
  <si>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</si>
  <si>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</si>
  <si>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</si>
  <si>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</si>
  <si>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</si>
  <si>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</si>
  <si>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</si>
  <si>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</si>
  <si>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</si>
  <si>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</si>
  <si>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</si>
  <si>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</si>
  <si>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</si>
  <si>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</si>
  <si>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</si>
  <si>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</si>
  <si>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</si>
  <si>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</si>
  <si>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</si>
  <si>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</si>
  <si>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</si>
  <si>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</si>
  <si>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</si>
  <si>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</si>
  <si>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</si>
  <si>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</si>
  <si>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</si>
  <si>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</si>
  <si>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</si>
  <si>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</si>
  <si>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</si>
  <si>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</si>
  <si>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</si>
  <si>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</si>
  <si>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</si>
  <si>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</si>
  <si>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</si>
  <si>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</si>
  <si>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</si>
  <si>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</si>
  <si>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</si>
  <si>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</si>
  <si>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</si>
  <si>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</si>
  <si>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</si>
  <si>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</si>
  <si>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</si>
  <si>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</si>
  <si>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</si>
  <si>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</si>
  <si>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</si>
  <si>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</si>
  <si>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</si>
  <si>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</si>
  <si>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</si>
  <si>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</si>
  <si>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</si>
  <si>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</si>
  <si>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</si>
  <si>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</si>
  <si>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</si>
  <si>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</si>
  <si>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</si>
  <si>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</si>
  <si>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</si>
  <si>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</si>
  <si>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</si>
  <si>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</si>
  <si>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</si>
  <si>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</si>
  <si>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</si>
  <si>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</si>
  <si>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</si>
  <si>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</si>
  <si>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</si>
  <si>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</si>
  <si>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</si>
  <si>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</si>
  <si>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</si>
  <si>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</si>
  <si>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</si>
  <si>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</si>
  <si>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</si>
  <si>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</si>
  <si>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</si>
  <si>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</si>
  <si>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</si>
  <si>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</si>
  <si>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</si>
  <si>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</si>
  <si>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</si>
  <si>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</si>
  <si>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</si>
  <si>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</si>
  <si>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</si>
  <si>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</si>
  <si>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</si>
  <si>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</si>
  <si>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</si>
  <si>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</si>
  <si>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</si>
  <si>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</si>
  <si>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</si>
  <si>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</si>
  <si>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</si>
  <si>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</si>
  <si>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</si>
  <si>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</si>
  <si>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</si>
  <si>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</si>
  <si>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</si>
  <si>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</si>
  <si>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</si>
  <si>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</si>
  <si>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</si>
  <si>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</si>
  <si>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</si>
  <si>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</si>
  <si>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</si>
  <si>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</si>
  <si>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</si>
  <si>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</si>
  <si>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</si>
  <si>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</si>
  <si>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</si>
  <si>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</si>
  <si>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</si>
  <si>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</si>
  <si>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</si>
  <si>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</si>
  <si>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</si>
  <si>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</si>
  <si>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</si>
  <si>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</si>
  <si>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</si>
  <si>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</si>
  <si>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</si>
  <si>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</si>
  <si>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</si>
  <si>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</si>
  <si>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</si>
  <si>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</si>
  <si>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</si>
  <si>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</si>
  <si>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</si>
  <si>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</si>
  <si>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</si>
  <si>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</si>
  <si>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</si>
  <si>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</si>
  <si>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</si>
  <si>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</si>
  <si>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</si>
  <si>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</si>
  <si>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</si>
  <si>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</si>
  <si>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</si>
  <si>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</si>
  <si>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</si>
  <si>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</si>
  <si>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</si>
  <si>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</si>
  <si>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</si>
  <si>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</si>
  <si>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</si>
  <si>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</si>
  <si>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</si>
  <si>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</si>
  <si>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</si>
  <si>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</si>
  <si>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</si>
  <si>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</si>
  <si>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</si>
  <si>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</si>
  <si>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</si>
  <si>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</si>
  <si>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</si>
  <si>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</si>
  <si>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</si>
  <si>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</si>
  <si>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</si>
  <si>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</si>
  <si>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</si>
  <si>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</si>
  <si>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</si>
  <si>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</si>
  <si>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</si>
  <si>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</si>
  <si>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</si>
  <si>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</si>
  <si>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</si>
  <si>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</si>
  <si>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</si>
  <si>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</si>
  <si>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</si>
  <si>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</si>
  <si>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</si>
  <si>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</si>
  <si>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</si>
  <si>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</si>
  <si>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</si>
  <si>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</si>
  <si>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</si>
  <si>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</si>
  <si>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</si>
  <si>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</si>
  <si>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</si>
  <si>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</si>
  <si>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</si>
  <si>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</si>
  <si>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</si>
  <si>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</si>
  <si>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</si>
  <si>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</si>
  <si>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</si>
  <si>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</si>
  <si>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</si>
  <si>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</si>
  <si>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</si>
  <si>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</si>
  <si>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</si>
  <si>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</si>
  <si>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</si>
  <si>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</si>
  <si>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</si>
  <si>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</si>
  <si>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</si>
  <si>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</si>
  <si>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</si>
  <si>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</si>
  <si>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</si>
  <si>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</si>
  <si>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</si>
  <si>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</si>
  <si>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</si>
  <si>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</si>
  <si>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</si>
  <si>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</si>
  <si>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</si>
  <si>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</si>
  <si>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</si>
  <si>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</si>
  <si>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</si>
  <si>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</si>
  <si>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</si>
  <si>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</si>
  <si>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</si>
  <si>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</si>
  <si>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</si>
  <si>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</si>
  <si>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</si>
  <si>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</si>
  <si>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</si>
  <si>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</si>
  <si>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</si>
  <si>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</si>
  <si>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</si>
  <si>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</si>
  <si>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</si>
  <si>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</si>
  <si>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</si>
  <si>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</si>
  <si>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</si>
  <si>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</si>
  <si>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</si>
  <si>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</si>
  <si>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</si>
  <si>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</si>
  <si>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</si>
  <si>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</si>
  <si>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</si>
  <si>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</si>
  <si>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</si>
  <si>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</si>
  <si>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</si>
  <si>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</si>
  <si>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</si>
  <si>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</si>
  <si>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</si>
  <si>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</si>
  <si>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</si>
  <si>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</si>
  <si>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</si>
  <si>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</si>
  <si>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</si>
  <si>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</si>
  <si>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</si>
  <si>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</si>
  <si>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</si>
  <si>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</si>
  <si>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</si>
  <si>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</si>
  <si>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</si>
  <si>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</si>
  <si>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</si>
  <si>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</si>
  <si>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</si>
  <si>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</si>
  <si>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</si>
  <si>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</si>
  <si>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</si>
  <si>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</si>
  <si>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</si>
  <si>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</si>
  <si>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</si>
  <si>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</si>
  <si>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</si>
  <si>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</si>
  <si>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</si>
  <si>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</si>
  <si>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</si>
  <si>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</si>
  <si>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</si>
  <si>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</si>
  <si>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</si>
  <si>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</si>
  <si>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</si>
  <si>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</si>
  <si>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</si>
  <si>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</si>
  <si>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</si>
  <si>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</si>
  <si>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</si>
  <si>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</si>
  <si>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</si>
  <si>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</si>
  <si>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</si>
  <si>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</si>
  <si>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</si>
  <si>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</si>
  <si>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</si>
  <si>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</si>
  <si>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</si>
  <si>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</si>
  <si>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</si>
  <si>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</si>
  <si>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</si>
  <si>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</si>
  <si>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</si>
  <si>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</si>
  <si>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</si>
  <si>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</si>
  <si>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</si>
  <si>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</si>
  <si>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</si>
  <si>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</si>
  <si>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</si>
  <si>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</si>
  <si>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</si>
  <si>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</si>
  <si>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</si>
  <si>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</si>
  <si>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</si>
  <si>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</si>
  <si>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</si>
  <si>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</si>
  <si>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</si>
  <si>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</si>
  <si>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</si>
  <si>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</si>
  <si>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</si>
  <si>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</si>
  <si>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</si>
  <si>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</si>
  <si>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</si>
  <si>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</si>
  <si>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</si>
  <si>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</si>
  <si>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</si>
  <si>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</si>
  <si>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</si>
  <si>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</si>
  <si>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</si>
  <si>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</si>
  <si>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</si>
  <si>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</si>
  <si>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</si>
  <si>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</si>
  <si>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</si>
  <si>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</si>
  <si>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</si>
  <si>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</si>
  <si>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</si>
  <si>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</si>
  <si>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</si>
  <si>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</si>
  <si>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</si>
  <si>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</si>
  <si>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</si>
  <si>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</si>
  <si>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</si>
  <si>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</si>
  <si>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</si>
  <si>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</si>
  <si>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</si>
  <si>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</si>
  <si>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</si>
  <si>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</si>
  <si>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</si>
  <si>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</si>
  <si>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</si>
  <si>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</si>
  <si>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</si>
  <si>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</si>
  <si>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</si>
  <si>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</si>
  <si>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</si>
  <si>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</si>
  <si>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</si>
  <si>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</si>
  <si>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</si>
  <si>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</si>
  <si>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</si>
  <si>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</si>
  <si>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</si>
  <si>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</si>
  <si>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</si>
  <si>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</si>
  <si>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</si>
  <si>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</si>
  <si>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</si>
  <si>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</si>
  <si>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</si>
  <si>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</si>
  <si>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</si>
  <si>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</si>
  <si>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</si>
  <si>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</si>
  <si>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</si>
  <si>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</si>
  <si>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</si>
  <si>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</si>
  <si>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</si>
  <si>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</si>
  <si>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</si>
  <si>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</si>
  <si>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</si>
  <si>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</si>
  <si>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</si>
  <si>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</si>
  <si>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</si>
  <si>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</si>
  <si>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</si>
  <si>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</si>
  <si>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</si>
  <si>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</si>
  <si>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</si>
  <si>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</si>
  <si>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</si>
  <si>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</si>
  <si>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</si>
  <si>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</si>
  <si>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</si>
  <si>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</si>
  <si>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</si>
  <si>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</si>
  <si>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</si>
  <si>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</si>
  <si>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</si>
  <si>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</si>
  <si>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</si>
  <si>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</si>
  <si>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</si>
  <si>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</si>
  <si>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</si>
  <si>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</si>
  <si>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</si>
  <si>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</si>
  <si>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</si>
  <si>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</si>
  <si>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</si>
  <si>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</si>
  <si>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</si>
  <si>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</si>
  <si>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</si>
  <si>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</si>
  <si>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</si>
  <si>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</si>
  <si>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</si>
  <si>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</si>
  <si>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</si>
  <si>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</si>
  <si>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</si>
  <si>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</si>
  <si>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</si>
  <si>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</si>
  <si>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</si>
  <si>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</si>
  <si>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</si>
  <si>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</si>
  <si>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</si>
  <si>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</si>
  <si>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</si>
  <si>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</si>
  <si>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</si>
  <si>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</si>
  <si>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</si>
  <si>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</si>
  <si>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</si>
  <si>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</si>
  <si>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</si>
  <si>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</si>
  <si>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</si>
  <si>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</si>
  <si>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</si>
  <si>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</si>
  <si>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</si>
  <si>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</si>
  <si>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</si>
  <si>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</si>
  <si>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</si>
  <si>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</si>
  <si>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</si>
  <si>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</si>
  <si>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</si>
  <si>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</si>
  <si>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</si>
  <si>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</si>
  <si>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</si>
  <si>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</si>
  <si>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</si>
  <si>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</si>
  <si>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</si>
  <si>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</si>
  <si>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</si>
  <si>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</si>
  <si>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</si>
  <si>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</si>
  <si>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</si>
  <si>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</si>
  <si>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</si>
  <si>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</si>
  <si>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</si>
  <si>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</si>
  <si>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</si>
  <si>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</si>
  <si>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</si>
  <si>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</si>
  <si>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</si>
  <si>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</si>
  <si>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</si>
  <si>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</si>
  <si>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</si>
  <si>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</si>
  <si>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</si>
  <si>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</si>
  <si>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</si>
  <si>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</si>
  <si>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</si>
  <si>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</si>
  <si>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</si>
  <si>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</si>
  <si>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</si>
  <si>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</si>
  <si>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</si>
  <si>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</si>
  <si>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</si>
  <si>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</si>
  <si>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</si>
  <si>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</si>
  <si>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</si>
  <si>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</si>
  <si>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</si>
  <si>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</si>
  <si>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</si>
  <si>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</si>
  <si>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</si>
  <si>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</si>
  <si>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</si>
  <si>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</si>
  <si>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</si>
  <si>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</si>
  <si>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</si>
  <si>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</si>
  <si>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</si>
  <si>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</si>
  <si>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</si>
  <si>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</si>
  <si>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</si>
  <si>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</si>
  <si>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</si>
  <si>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</si>
  <si>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</si>
  <si>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</si>
  <si>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</si>
  <si>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</si>
  <si>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</si>
  <si>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</si>
  <si>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</si>
  <si>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</si>
  <si>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</si>
  <si>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</si>
  <si>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</si>
  <si>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</si>
  <si>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</si>
  <si>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</si>
  <si>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</si>
  <si>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</si>
  <si>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</si>
  <si>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</si>
  <si>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</si>
  <si>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</si>
  <si>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</si>
  <si>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</si>
  <si>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</si>
  <si>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</si>
  <si>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</si>
  <si>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</si>
  <si>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</si>
  <si>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</si>
  <si>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</si>
  <si>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</si>
  <si>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</si>
  <si>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</si>
  <si>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</si>
  <si>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</si>
  <si>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</si>
  <si>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</si>
  <si>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</si>
  <si>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</si>
  <si>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</si>
  <si>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</si>
  <si>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</si>
  <si>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</si>
  <si>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</si>
  <si>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</si>
  <si>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</si>
  <si>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</si>
  <si>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</si>
  <si>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</si>
  <si>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</si>
  <si>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</si>
  <si>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</si>
  <si>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</si>
  <si>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</si>
  <si>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</si>
  <si>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</si>
  <si>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</si>
  <si>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</si>
  <si>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</si>
  <si>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</si>
  <si>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</si>
  <si>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</si>
  <si>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</si>
  <si>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</si>
  <si>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</si>
  <si>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</si>
  <si>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</si>
  <si>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</si>
  <si>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</si>
  <si>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</si>
  <si>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</si>
  <si>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</si>
  <si>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</si>
  <si>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</si>
  <si>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</si>
  <si>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</si>
  <si>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</si>
  <si>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</si>
  <si>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</si>
  <si>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</si>
  <si>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</si>
  <si>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</si>
  <si>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</si>
  <si>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</si>
  <si>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</si>
  <si>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</si>
  <si>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</si>
  <si>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</si>
  <si>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</si>
  <si>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</si>
  <si>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</si>
  <si>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</si>
  <si>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</si>
  <si>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</si>
  <si>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</si>
  <si>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</si>
  <si>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</si>
  <si>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</si>
  <si>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</si>
  <si>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</si>
  <si>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</si>
  <si>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</si>
  <si>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</si>
  <si>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</si>
  <si>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</si>
  <si>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</si>
  <si>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</si>
  <si>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</si>
  <si>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</si>
  <si>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</si>
  <si>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</si>
  <si>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</si>
  <si>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</si>
  <si>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</si>
  <si>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</si>
  <si>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</si>
  <si>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</si>
  <si>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</si>
  <si>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</si>
  <si>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</si>
  <si>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</si>
  <si>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</si>
  <si>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</si>
  <si>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</si>
  <si>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</si>
  <si>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</si>
  <si>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</si>
  <si>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</si>
  <si>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</si>
  <si>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</si>
  <si>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</si>
  <si>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</si>
  <si>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</si>
  <si>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</si>
  <si>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</si>
  <si>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</si>
  <si>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</si>
  <si>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</si>
  <si>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</si>
  <si>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</si>
  <si>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</si>
  <si>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</si>
  <si>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</si>
  <si>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</si>
  <si>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</si>
  <si>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</si>
  <si>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</si>
  <si>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</si>
  <si>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</si>
  <si>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</si>
  <si>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</si>
  <si>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</si>
  <si>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</si>
  <si>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</si>
  <si>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</si>
  <si>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</si>
  <si>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</si>
  <si>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</si>
  <si>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</si>
  <si>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</si>
  <si>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</si>
  <si>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</si>
  <si>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</si>
  <si>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</si>
  <si>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</si>
  <si>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</si>
  <si>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</si>
  <si>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</si>
  <si>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</si>
  <si>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</si>
  <si>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</si>
  <si>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</si>
  <si>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</si>
  <si>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</si>
  <si>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</si>
  <si>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</si>
  <si>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</si>
  <si>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</si>
  <si>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</si>
  <si>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</si>
  <si>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</si>
  <si>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</si>
  <si>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</si>
  <si>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</si>
  <si>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</si>
  <si>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</si>
  <si>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</si>
  <si>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</si>
  <si>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</si>
  <si>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</si>
  <si>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</si>
  <si>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</si>
  <si>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</si>
  <si>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</si>
  <si>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</si>
  <si>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</si>
  <si>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</si>
  <si>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</si>
  <si>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</si>
  <si>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</si>
  <si>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</si>
  <si>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</si>
  <si>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</si>
  <si>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</si>
  <si>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</si>
  <si>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</si>
  <si>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</si>
  <si>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</si>
  <si>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</si>
  <si>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</si>
  <si>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</si>
  <si>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</si>
  <si>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</si>
  <si>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</si>
  <si>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</si>
  <si>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</si>
  <si>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</si>
  <si>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</si>
  <si>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</si>
  <si>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</si>
  <si>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</si>
  <si>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</si>
  <si>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</si>
  <si>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</si>
  <si>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</si>
  <si>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</si>
  <si>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</si>
  <si>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</si>
  <si>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</si>
  <si>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</si>
  <si>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</si>
  <si>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</si>
  <si>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</si>
  <si>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</si>
  <si>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</si>
  <si>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</si>
  <si>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</si>
  <si>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</si>
  <si>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</si>
  <si>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</si>
  <si>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</si>
  <si>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</si>
  <si>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</si>
  <si>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</si>
  <si>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</si>
  <si>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</si>
  <si>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</si>
  <si>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</si>
  <si>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</si>
  <si>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</si>
  <si>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</si>
  <si>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</si>
  <si>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</si>
  <si>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</si>
  <si>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</si>
  <si>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</si>
  <si>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</si>
  <si>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</si>
  <si>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</si>
  <si>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</si>
  <si>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</si>
  <si>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</si>
  <si>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</si>
  <si>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</si>
  <si>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</si>
  <si>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</si>
  <si>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</si>
  <si>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</si>
  <si>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</si>
  <si>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</si>
  <si>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</si>
  <si>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</si>
  <si>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</si>
  <si>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</si>
  <si>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</si>
  <si>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</si>
  <si>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</si>
  <si>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</si>
  <si>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</si>
  <si>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</si>
  <si>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</si>
  <si>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</si>
  <si>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</si>
  <si>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</si>
  <si>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</si>
  <si>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</si>
  <si>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</si>
  <si>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</si>
  <si>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</si>
  <si>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</si>
  <si>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</si>
  <si>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</si>
  <si>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</si>
  <si>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</si>
  <si>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</si>
  <si>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</si>
  <si>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</si>
  <si>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</si>
  <si>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</si>
  <si>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</si>
  <si>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</si>
  <si>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</si>
  <si>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</si>
  <si>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</si>
  <si>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</si>
  <si>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</si>
  <si>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</si>
  <si>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</si>
  <si>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</si>
  <si>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</si>
  <si>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</si>
  <si>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</si>
  <si>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</si>
  <si>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</si>
  <si>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</si>
  <si>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</si>
  <si>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</si>
  <si>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</si>
  <si>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</si>
  <si>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</si>
  <si>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</si>
  <si>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</si>
  <si>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</si>
  <si>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</si>
  <si>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</si>
  <si>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</si>
  <si>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</si>
  <si>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</si>
  <si>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</si>
  <si>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</si>
  <si>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</si>
  <si>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</si>
  <si>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</si>
  <si>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</si>
  <si>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</si>
  <si>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</si>
  <si>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</si>
  <si>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</si>
  <si>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</si>
  <si>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</si>
  <si>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</si>
  <si>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</si>
  <si>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</si>
  <si>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</si>
  <si>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</si>
  <si>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</si>
  <si>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</si>
  <si>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</si>
  <si>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</si>
  <si>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</si>
  <si>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</si>
  <si>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</si>
  <si>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</si>
  <si>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</si>
  <si>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</si>
  <si>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</si>
  <si>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</si>
  <si>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</si>
  <si>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</si>
  <si>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</si>
  <si>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</si>
  <si>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</si>
  <si>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</si>
  <si>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</si>
  <si>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</si>
  <si>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</si>
  <si>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</si>
  <si>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</si>
  <si>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</si>
  <si>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</si>
  <si>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</si>
  <si>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</si>
  <si>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</si>
  <si>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</si>
  <si>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</si>
  <si>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</si>
  <si>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</si>
  <si>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</si>
  <si>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</si>
  <si>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</si>
  <si>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</si>
  <si>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</si>
  <si>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</si>
  <si>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</si>
  <si>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</si>
  <si>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</si>
  <si>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</si>
  <si>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</si>
  <si>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</si>
  <si>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</si>
  <si>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</si>
  <si>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</si>
  <si>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</si>
  <si>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</si>
  <si>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</si>
  <si>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</si>
  <si>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</si>
  <si>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</si>
  <si>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</si>
  <si>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</si>
  <si>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</si>
  <si>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</si>
  <si>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</si>
  <si>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</si>
  <si>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</si>
  <si>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</si>
  <si>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</si>
  <si>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</si>
  <si>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</si>
  <si>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</si>
  <si>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</si>
  <si>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</si>
  <si>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</si>
  <si>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</si>
  <si>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</si>
  <si>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</si>
  <si>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</si>
  <si>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</si>
  <si>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</si>
  <si>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</si>
  <si>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</si>
  <si>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</si>
  <si>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</si>
  <si>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</si>
  <si>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</si>
  <si>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</si>
  <si>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</si>
  <si>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</si>
  <si>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</si>
  <si>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</si>
  <si>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</si>
  <si>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</si>
  <si>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</si>
  <si>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</si>
  <si>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</si>
  <si>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</si>
  <si>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</si>
  <si>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</si>
  <si>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</si>
  <si>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</si>
  <si>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</si>
  <si>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</si>
  <si>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</si>
  <si>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</si>
  <si>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</si>
  <si>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</si>
  <si>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</si>
  <si>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</si>
  <si>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</si>
  <si>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</si>
  <si>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</si>
  <si>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</si>
  <si>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</si>
  <si>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</si>
  <si>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</si>
  <si>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</si>
  <si>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</si>
  <si>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</si>
  <si>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</si>
  <si>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</si>
  <si>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</si>
  <si>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</si>
  <si>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</si>
  <si>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</si>
  <si>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</si>
  <si>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</si>
  <si>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</si>
  <si>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</si>
  <si>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</si>
  <si>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</si>
  <si>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</si>
  <si>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</si>
  <si>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</si>
  <si>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</si>
  <si>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</si>
  <si>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</si>
  <si>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</si>
  <si>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</si>
  <si>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</si>
  <si>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</si>
  <si>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</si>
  <si>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</si>
  <si>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</si>
  <si>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</si>
  <si>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</si>
  <si>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</si>
  <si>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</si>
  <si>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</si>
  <si>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</si>
  <si>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</si>
  <si>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</si>
  <si>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</si>
  <si>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</si>
  <si>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</si>
  <si>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</si>
  <si>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</si>
  <si>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</si>
  <si>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</si>
  <si>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</si>
  <si>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</si>
  <si>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</si>
  <si>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</si>
  <si>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</si>
  <si>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</si>
  <si>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</si>
  <si>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</si>
  <si>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</si>
  <si>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</si>
  <si>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</si>
  <si>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</si>
  <si>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</si>
  <si>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</si>
  <si>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</si>
  <si>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</si>
  <si>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</si>
  <si>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</si>
  <si>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</si>
  <si>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</si>
  <si>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</si>
  <si>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</si>
  <si>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</si>
  <si>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</si>
  <si>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</si>
  <si>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</si>
  <si>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</si>
  <si>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</si>
  <si>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</si>
  <si>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</si>
  <si>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</si>
  <si>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</si>
  <si>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</si>
  <si>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</si>
  <si>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</si>
  <si>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</si>
  <si>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</si>
  <si>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</si>
  <si>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</si>
  <si>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</si>
  <si>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</si>
  <si>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</si>
  <si>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</si>
  <si>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</si>
  <si>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</si>
  <si>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</si>
  <si>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</si>
  <si>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</si>
  <si>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</si>
  <si>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</si>
  <si>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</si>
  <si>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</si>
  <si>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</si>
  <si>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</si>
  <si>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</si>
  <si>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</si>
  <si>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</si>
  <si>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</si>
  <si>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</si>
  <si>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</si>
  <si>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</si>
  <si>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</si>
  <si>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</si>
  <si>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</si>
  <si>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</si>
  <si>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</si>
  <si>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</si>
  <si>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</si>
  <si>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</si>
  <si>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</si>
  <si>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</si>
  <si>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</si>
  <si>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</si>
  <si>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</si>
  <si>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</si>
  <si>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</si>
  <si>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</si>
  <si>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</si>
  <si>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</si>
  <si>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</si>
  <si>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</si>
  <si>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</si>
  <si>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</si>
  <si>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</si>
  <si>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</si>
  <si>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</si>
  <si>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</si>
  <si>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</si>
  <si>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</si>
  <si>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</si>
  <si>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</si>
  <si>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</si>
  <si>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</si>
  <si>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</si>
  <si>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</si>
  <si>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</si>
  <si>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</si>
  <si>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</si>
  <si>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</si>
  <si>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</si>
  <si>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</si>
  <si>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</si>
  <si>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</si>
  <si>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</si>
  <si>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</si>
  <si>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</si>
  <si>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</si>
  <si>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</si>
  <si>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</si>
  <si>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</si>
  <si>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</si>
  <si>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</si>
  <si>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</si>
  <si>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</si>
  <si>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</si>
  <si>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</si>
  <si>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</si>
  <si>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</si>
  <si>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</si>
  <si>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</si>
  <si>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</si>
  <si>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</si>
  <si>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</si>
  <si>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</si>
  <si>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</si>
  <si>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</si>
  <si>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</si>
  <si>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</si>
  <si>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</si>
  <si>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</si>
  <si>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</si>
  <si>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</si>
  <si>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</si>
  <si>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</si>
  <si>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</si>
  <si>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</si>
  <si>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</si>
  <si>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</si>
  <si>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</si>
  <si>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</si>
  <si>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</si>
  <si>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</si>
  <si>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</si>
  <si>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</si>
  <si>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</si>
  <si>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</si>
  <si>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</si>
  <si>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</si>
  <si>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</si>
  <si>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</si>
  <si>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</si>
  <si>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</si>
  <si>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</si>
  <si>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</si>
  <si>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</si>
  <si>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</si>
  <si>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</si>
  <si>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</si>
  <si>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</si>
  <si>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</si>
  <si>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</si>
  <si>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</si>
  <si>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</si>
  <si>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</si>
  <si>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</si>
  <si>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</si>
  <si>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</si>
  <si>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</si>
  <si>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</si>
  <si>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</si>
  <si>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</si>
  <si>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</si>
  <si>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</si>
  <si>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</si>
  <si>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</si>
  <si>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</si>
  <si>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</si>
  <si>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</si>
  <si>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</si>
  <si>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</si>
  <si>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</si>
  <si>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</si>
  <si>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</si>
  <si>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</si>
  <si>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</si>
  <si>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</si>
  <si>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</si>
  <si>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</si>
  <si>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</si>
  <si>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</si>
  <si>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</si>
  <si>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</si>
  <si>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</si>
  <si>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</si>
  <si>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</si>
  <si>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</si>
  <si>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</si>
  <si>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</si>
  <si>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</si>
  <si>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</si>
  <si>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</si>
  <si>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</si>
  <si>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</si>
  <si>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</si>
  <si>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</si>
  <si>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</si>
  <si>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</si>
  <si>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</si>
  <si>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</si>
  <si>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</si>
  <si>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</si>
  <si>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</si>
  <si>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</si>
  <si>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</si>
  <si>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</si>
  <si>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</si>
  <si>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</si>
  <si>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</si>
  <si>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</si>
  <si>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</si>
  <si>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</si>
  <si>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</si>
  <si>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</si>
  <si>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</si>
  <si>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</si>
  <si>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</si>
  <si>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</si>
  <si>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</si>
  <si>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</si>
  <si>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</si>
  <si>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</si>
  <si>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</si>
  <si>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</si>
  <si>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</si>
  <si>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</si>
  <si>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</si>
  <si>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</si>
  <si>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</si>
  <si>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</si>
  <si>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</si>
  <si>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</si>
  <si>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</si>
  <si>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</si>
  <si>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</si>
  <si>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</si>
  <si>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</si>
  <si>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</si>
  <si>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</si>
  <si>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</si>
  <si>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</si>
  <si>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</si>
  <si>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</si>
  <si>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</si>
  <si>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</si>
  <si>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</si>
  <si>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</si>
  <si>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</si>
  <si>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</si>
  <si>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</si>
  <si>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</si>
  <si>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</si>
  <si>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</si>
  <si>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</si>
  <si>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</si>
  <si>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</si>
  <si>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</si>
  <si>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</si>
  <si>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</si>
  <si>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</si>
  <si>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</si>
  <si>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</si>
  <si>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</si>
  <si>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</si>
  <si>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</si>
  <si>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</si>
  <si>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</si>
  <si>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</si>
  <si>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</si>
  <si>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</si>
  <si>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</si>
  <si>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</si>
  <si>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</si>
  <si>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</si>
  <si>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</si>
  <si>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</si>
  <si>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</si>
  <si>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</si>
  <si>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</si>
  <si>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</si>
  <si>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</si>
  <si>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</si>
  <si>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</si>
  <si>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</si>
  <si>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</si>
  <si>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</si>
  <si>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</si>
  <si>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</si>
  <si>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</si>
  <si>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</si>
  <si>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</si>
  <si>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</si>
  <si>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</si>
  <si>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</si>
  <si>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</si>
  <si>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</si>
  <si>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</si>
  <si>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</si>
  <si>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</si>
  <si>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</si>
  <si>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</si>
  <si>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</si>
  <si>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</si>
  <si>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</si>
  <si>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</si>
  <si>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</si>
  <si>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</si>
  <si>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</si>
  <si>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</si>
  <si>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</si>
  <si>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</si>
  <si>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</si>
  <si>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</si>
  <si>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</si>
  <si>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</si>
  <si>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</si>
  <si>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</si>
  <si>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</si>
  <si>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</si>
  <si>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</si>
  <si>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</si>
  <si>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</si>
  <si>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</si>
  <si>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</si>
  <si>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</si>
  <si>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</si>
  <si>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</si>
  <si>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</si>
  <si>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</si>
  <si>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</si>
  <si>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</si>
  <si>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</si>
  <si>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</si>
  <si>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</si>
  <si>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</si>
  <si>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</si>
  <si>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</si>
  <si>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</si>
  <si>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</si>
  <si>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</si>
  <si>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</si>
  <si>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</si>
  <si>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</si>
  <si>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</si>
  <si>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</si>
  <si>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</si>
  <si>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</si>
  <si>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</si>
  <si>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</si>
  <si>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</si>
  <si>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</si>
  <si>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</si>
  <si>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</si>
  <si>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</si>
  <si>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</si>
  <si>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</si>
  <si>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</si>
  <si>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</si>
  <si>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</si>
  <si>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</si>
  <si>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</si>
  <si>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</si>
  <si>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</si>
  <si>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</si>
  <si>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</si>
  <si>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</si>
  <si>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</si>
  <si>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</si>
  <si>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</si>
  <si>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</si>
  <si>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</si>
  <si>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</si>
  <si>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</si>
  <si>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</si>
  <si>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</si>
  <si>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</si>
  <si>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</si>
  <si>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</si>
  <si>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</si>
  <si>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</si>
  <si>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</si>
  <si>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</si>
  <si>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</si>
  <si>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</si>
  <si>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</si>
  <si>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</si>
  <si>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</si>
  <si>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</si>
  <si>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</si>
  <si>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</si>
  <si>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</si>
  <si>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</si>
  <si>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</si>
  <si>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</si>
  <si>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</si>
  <si>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</si>
  <si>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</si>
  <si>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</si>
  <si>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</si>
  <si>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</si>
  <si>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</si>
  <si>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</si>
  <si>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</si>
  <si>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</si>
  <si>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</si>
  <si>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</si>
  <si>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</si>
  <si>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</si>
  <si>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</si>
  <si>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</si>
  <si>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</si>
  <si>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</si>
  <si>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</si>
  <si>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</si>
  <si>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</si>
  <si>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</si>
  <si>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</si>
  <si>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</si>
  <si>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</si>
  <si>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</si>
  <si>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</si>
  <si>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</si>
  <si>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</si>
  <si>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</si>
  <si>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</si>
  <si>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</si>
  <si>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</si>
  <si>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</si>
  <si>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</si>
  <si>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</si>
  <si>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</si>
  <si>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</si>
  <si>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</si>
  <si>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</si>
  <si>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</si>
  <si>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</si>
  <si>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</si>
  <si>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</si>
  <si>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</si>
  <si>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</si>
  <si>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</si>
  <si>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</si>
  <si>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</si>
  <si>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</si>
  <si>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</si>
  <si>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</si>
  <si>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</si>
  <si>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</si>
  <si>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</si>
  <si>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</si>
  <si>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</si>
  <si>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</si>
  <si>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</si>
  <si>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</si>
  <si>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</si>
  <si>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</si>
  <si>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</si>
  <si>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</si>
  <si>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</si>
  <si>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</si>
  <si>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</si>
  <si>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</si>
  <si>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</si>
  <si>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</si>
  <si>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</si>
  <si>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</si>
  <si>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</si>
  <si>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</si>
  <si>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</si>
  <si>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</si>
  <si>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</si>
  <si>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</si>
  <si>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</si>
  <si>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</si>
  <si>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</si>
  <si>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</si>
  <si>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</si>
  <si>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</si>
  <si>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</si>
  <si>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</si>
  <si>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</si>
  <si>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</si>
  <si>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</si>
  <si>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</si>
  <si>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</si>
  <si>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</si>
  <si>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</si>
  <si>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</si>
  <si>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</si>
  <si>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</si>
  <si>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</si>
  <si>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</si>
  <si>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</si>
  <si>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</si>
  <si>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</si>
  <si>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</si>
  <si>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</si>
  <si>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</si>
  <si>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</si>
  <si>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</si>
  <si>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</si>
  <si>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</si>
  <si>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</si>
  <si>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</si>
  <si>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</si>
  <si>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</si>
  <si>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</si>
  <si>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</si>
  <si>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</si>
  <si>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</si>
  <si>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</si>
  <si>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</si>
  <si>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</si>
  <si>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</si>
  <si>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</si>
  <si>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</si>
  <si>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</si>
  <si>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</si>
  <si>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</si>
  <si>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</si>
  <si>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</si>
  <si>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</si>
  <si>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</si>
  <si>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</si>
  <si>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</si>
  <si>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</si>
  <si>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</si>
  <si>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</si>
  <si>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</si>
  <si>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</si>
  <si>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</si>
  <si>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</si>
  <si>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</si>
  <si>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</si>
  <si>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</si>
  <si>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</si>
  <si>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</si>
  <si>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</si>
  <si>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</si>
  <si>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</si>
  <si>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</si>
  <si>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</si>
  <si>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</si>
  <si>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</si>
  <si>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</si>
  <si>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</si>
  <si>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</si>
  <si>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</si>
  <si>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</si>
  <si>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</si>
  <si>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</si>
  <si>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</si>
  <si>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</si>
  <si>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</si>
  <si>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</si>
  <si>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</si>
  <si>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</si>
  <si>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</si>
  <si>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</si>
  <si>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</si>
  <si>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</si>
  <si>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</si>
  <si>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</si>
  <si>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</si>
  <si>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</si>
  <si>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</si>
  <si>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</si>
  <si>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</si>
  <si>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</si>
  <si>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</si>
  <si>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</si>
  <si>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</si>
  <si>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</si>
  <si>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</si>
  <si>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</si>
  <si>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</si>
  <si>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</si>
  <si>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</si>
  <si>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</si>
  <si>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</si>
  <si>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</si>
  <si>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</si>
  <si>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</si>
  <si>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</si>
  <si>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</si>
  <si>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</si>
  <si>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</si>
  <si>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</si>
  <si>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</si>
  <si>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</si>
  <si>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</si>
  <si>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</si>
  <si>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</si>
  <si>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</si>
  <si>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</si>
  <si>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</si>
  <si>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</si>
  <si>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</si>
  <si>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</si>
  <si>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</si>
  <si>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</si>
  <si>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</si>
  <si>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</si>
  <si>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</si>
  <si>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</si>
  <si>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</si>
  <si>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</si>
  <si>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</si>
  <si>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</si>
  <si>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</si>
  <si>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</si>
  <si>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</si>
  <si>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</si>
  <si>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</si>
  <si>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</si>
  <si>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</si>
  <si>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</si>
  <si>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</si>
  <si>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</si>
  <si>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</si>
  <si>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</si>
  <si>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</si>
  <si>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</si>
  <si>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</si>
  <si>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</si>
  <si>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</si>
  <si>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</si>
  <si>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</si>
  <si>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</si>
  <si>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</si>
  <si>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</si>
  <si>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</si>
  <si>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</si>
  <si>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</si>
  <si>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</si>
  <si>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</si>
  <si>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</si>
  <si>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</si>
  <si>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</si>
  <si>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</si>
  <si>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</si>
  <si>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</si>
  <si>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</si>
  <si>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</si>
  <si>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</si>
  <si>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</si>
  <si>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</si>
  <si>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</si>
  <si>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</si>
  <si>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</si>
  <si>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</si>
  <si>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</si>
  <si>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</si>
  <si>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</si>
  <si>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</si>
  <si>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</si>
  <si>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</si>
  <si>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</si>
  <si>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</si>
  <si>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</si>
  <si>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</si>
  <si>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</si>
  <si>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</si>
  <si>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</si>
  <si>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</si>
  <si>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</si>
  <si>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</si>
  <si>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</si>
  <si>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</si>
  <si>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</si>
  <si>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</si>
  <si>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</si>
  <si>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</si>
  <si>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</si>
  <si>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</si>
  <si>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</si>
  <si>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</si>
  <si>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</si>
  <si>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</si>
  <si>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</si>
  <si>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</si>
  <si>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</si>
  <si>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</si>
  <si>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</si>
  <si>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</si>
  <si>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</si>
  <si>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</si>
  <si>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</si>
  <si>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</si>
  <si>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</si>
  <si>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</si>
  <si>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</si>
  <si>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</si>
  <si>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</si>
  <si>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</si>
  <si>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</si>
  <si>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</si>
  <si>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</si>
  <si>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</si>
  <si>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</si>
  <si>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</si>
  <si>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</si>
  <si>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</si>
  <si>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</si>
  <si>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</si>
  <si>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</si>
  <si>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</si>
  <si>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</si>
  <si>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</si>
  <si>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</si>
  <si>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</si>
  <si>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</si>
  <si>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</si>
  <si>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</si>
  <si>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</si>
  <si>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</si>
  <si>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</si>
  <si>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</si>
  <si>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</si>
  <si>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</si>
  <si>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</si>
  <si>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</si>
  <si>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</si>
  <si>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</si>
  <si>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</si>
  <si>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</si>
  <si>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</si>
  <si>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</si>
  <si>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</si>
  <si>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</si>
  <si>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</si>
  <si>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</si>
  <si>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</si>
  <si>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</si>
  <si>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</si>
  <si>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</si>
  <si>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</si>
  <si>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</si>
  <si>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</si>
  <si>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</si>
  <si>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</si>
  <si>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</si>
  <si>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</si>
  <si>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</si>
  <si>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</si>
  <si>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</si>
  <si>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</si>
  <si>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</si>
  <si>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</si>
  <si>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</si>
  <si>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</si>
  <si>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</si>
  <si>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</si>
  <si>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</si>
  <si>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</si>
  <si>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</si>
  <si>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</si>
  <si>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</si>
  <si>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</si>
  <si>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</si>
  <si>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</si>
  <si>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</si>
  <si>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</si>
  <si>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</si>
  <si>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</si>
  <si>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</si>
  <si>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</si>
  <si>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</si>
  <si>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</si>
  <si>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</si>
  <si>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</si>
  <si>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</si>
  <si>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</si>
  <si>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</si>
  <si>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</si>
  <si>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</si>
  <si>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</si>
  <si>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</si>
  <si>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</si>
  <si>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</si>
  <si>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</si>
  <si>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</si>
  <si>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</si>
  <si>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</si>
  <si>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</si>
  <si>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</si>
  <si>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</si>
  <si>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</si>
  <si>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</si>
  <si>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</si>
  <si>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</si>
  <si>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</si>
  <si>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</si>
  <si>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</si>
  <si>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</si>
  <si>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</si>
  <si>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</si>
  <si>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</si>
  <si>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</si>
  <si>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</si>
  <si>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</si>
  <si>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</si>
  <si>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</si>
  <si>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</si>
  <si>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</si>
  <si>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</si>
  <si>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</si>
  <si>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</si>
  <si>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</si>
  <si>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</si>
  <si>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</si>
  <si>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</si>
  <si>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</si>
  <si>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</si>
  <si>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</si>
  <si>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</si>
  <si>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</si>
  <si>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</si>
  <si>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</si>
  <si>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</si>
  <si>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</si>
  <si>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</si>
  <si>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</si>
  <si>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</si>
  <si>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</si>
  <si>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</si>
  <si>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</si>
  <si>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</si>
  <si>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</si>
  <si>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</si>
  <si>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</si>
  <si>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</si>
  <si>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</si>
  <si>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</si>
  <si>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</si>
  <si>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</si>
  <si>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</si>
  <si>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</si>
  <si>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</si>
  <si>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</si>
  <si>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</si>
  <si>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</si>
  <si>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</si>
  <si>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</si>
  <si>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</si>
  <si>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</si>
  <si>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</si>
  <si>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</si>
  <si>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</si>
  <si>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</si>
  <si>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</si>
  <si>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</si>
  <si>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</si>
  <si>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</si>
  <si>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</si>
  <si>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</si>
  <si>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</si>
  <si>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</si>
  <si>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</si>
  <si>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</si>
  <si>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</si>
  <si>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</si>
  <si>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</si>
  <si>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</si>
  <si>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</si>
  <si>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</si>
  <si>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</si>
  <si>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</si>
  <si>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</si>
  <si>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</si>
  <si>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</si>
  <si>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</si>
  <si>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</si>
  <si>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</si>
  <si>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</si>
  <si>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</si>
  <si>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</si>
  <si>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</si>
  <si>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</si>
  <si>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</si>
  <si>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</si>
  <si>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</si>
  <si>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</si>
  <si>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</si>
  <si>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</si>
  <si>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</si>
  <si>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</si>
  <si>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</si>
  <si>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</si>
  <si>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</si>
  <si>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</si>
  <si>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</si>
  <si>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</si>
  <si>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</si>
  <si>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</si>
  <si>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</si>
  <si>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</si>
  <si>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</si>
  <si>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</si>
  <si>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</si>
  <si>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</si>
  <si>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</si>
  <si>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</si>
  <si>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</si>
  <si>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</si>
  <si>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</si>
  <si>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</si>
  <si>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</si>
  <si>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</si>
  <si>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</si>
  <si>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</si>
  <si>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</si>
  <si>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</si>
  <si>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</si>
  <si>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</si>
  <si>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</si>
  <si>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</si>
  <si>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</si>
  <si>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</si>
  <si>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</si>
  <si>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</si>
  <si>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</si>
  <si>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</si>
  <si>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</si>
  <si>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</si>
  <si>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</si>
  <si>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</si>
  <si>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</si>
  <si>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</si>
  <si>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</si>
  <si>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</si>
  <si>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</si>
  <si>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</si>
  <si>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</si>
  <si>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</si>
  <si>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</si>
  <si>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</si>
  <si>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</si>
  <si>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</si>
  <si>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</si>
  <si>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</si>
  <si>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</si>
  <si>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</si>
  <si>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</si>
  <si>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</si>
  <si>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</si>
  <si>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</si>
  <si>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</si>
  <si>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</si>
  <si>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</si>
  <si>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</si>
  <si>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</si>
  <si>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</si>
  <si>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</si>
  <si>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</si>
  <si>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</si>
  <si>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</si>
  <si>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</si>
  <si>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</si>
  <si>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</si>
  <si>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</si>
  <si>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</si>
  <si>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</si>
  <si>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</si>
  <si>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</si>
  <si>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</si>
  <si>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</si>
  <si>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</si>
  <si>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</si>
  <si>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</si>
  <si>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</si>
  <si>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</si>
  <si>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</si>
  <si>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</si>
  <si>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</si>
  <si>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</si>
  <si>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</si>
  <si>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</si>
  <si>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</si>
  <si>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</si>
  <si>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</si>
  <si>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</si>
  <si>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</si>
  <si>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</si>
  <si>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</si>
  <si>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</si>
  <si>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</si>
  <si>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</si>
  <si>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</si>
  <si>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</si>
  <si>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</si>
  <si>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</si>
  <si>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</si>
  <si>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</si>
  <si>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</si>
  <si>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</si>
  <si>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</si>
  <si>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</si>
  <si>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</si>
  <si>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</si>
  <si>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</si>
  <si>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</si>
  <si>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</si>
  <si>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</si>
  <si>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</si>
  <si>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</si>
  <si>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</si>
  <si>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</si>
  <si>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</si>
  <si>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</si>
  <si>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</si>
  <si>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</si>
  <si>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</si>
  <si>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</si>
  <si>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</si>
  <si>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</si>
  <si>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</si>
  <si>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</si>
  <si>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</si>
  <si>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</si>
  <si>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</si>
  <si>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</si>
  <si>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</si>
  <si>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</si>
  <si>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</si>
  <si>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</si>
  <si>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</si>
  <si>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</si>
  <si>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</si>
  <si>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</si>
  <si>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</si>
  <si>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</si>
  <si>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</si>
  <si>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</si>
  <si>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</si>
  <si>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</si>
  <si>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</si>
  <si>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</si>
  <si>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</si>
  <si>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</si>
  <si>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</si>
  <si>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</si>
  <si>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</si>
  <si>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</si>
  <si>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</si>
  <si>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</si>
  <si>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</si>
  <si>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</si>
  <si>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</si>
  <si>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</si>
  <si>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</si>
  <si>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</si>
  <si>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</si>
  <si>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</si>
  <si>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</si>
  <si>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</si>
  <si>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</si>
  <si>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</si>
  <si>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</si>
  <si>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</si>
  <si>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</si>
  <si>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</si>
  <si>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</si>
  <si>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</si>
  <si>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</si>
  <si>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</si>
  <si>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</si>
  <si>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</si>
  <si>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</si>
  <si>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</si>
  <si>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</si>
  <si>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</si>
  <si>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</si>
  <si>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</si>
  <si>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</si>
  <si>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</si>
  <si>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</si>
  <si>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</si>
  <si>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</si>
  <si>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</si>
  <si>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</si>
  <si>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</si>
  <si>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</si>
  <si>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</si>
  <si>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</si>
  <si>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</si>
  <si>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</si>
  <si>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</si>
  <si>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</si>
  <si>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</si>
  <si>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</si>
  <si>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</si>
  <si>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</si>
  <si>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</si>
  <si>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</si>
  <si>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</si>
  <si>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</si>
  <si>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</si>
  <si>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</si>
  <si>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</si>
  <si>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</si>
  <si>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</si>
  <si>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</si>
  <si>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</si>
  <si>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</si>
  <si>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</si>
  <si>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</si>
  <si>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</si>
  <si>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</si>
  <si>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</si>
  <si>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</si>
  <si>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</si>
  <si>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</si>
  <si>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</si>
  <si>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</si>
  <si>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</si>
  <si>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</si>
  <si>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</si>
  <si>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</si>
  <si>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</si>
  <si>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</si>
  <si>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</si>
  <si>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</si>
  <si>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</si>
  <si>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</si>
  <si>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</si>
  <si>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</si>
  <si>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</si>
  <si>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</si>
  <si>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</si>
  <si>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</si>
  <si>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</si>
  <si>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</si>
  <si>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</si>
  <si>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</si>
  <si>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</si>
  <si>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</si>
  <si>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</si>
  <si>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</si>
  <si>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</si>
  <si>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</si>
  <si>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</si>
  <si>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</si>
  <si>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</si>
  <si>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</si>
  <si>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</si>
  <si>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</si>
  <si>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</si>
  <si>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</si>
  <si>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</si>
  <si>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</si>
  <si>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</si>
  <si>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</si>
  <si>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</si>
  <si>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</si>
  <si>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</si>
  <si>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</si>
  <si>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</si>
  <si>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</si>
  <si>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</si>
  <si>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</si>
  <si>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</si>
  <si>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</si>
  <si>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</si>
  <si>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</si>
  <si>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</si>
  <si>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</si>
  <si>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</si>
  <si>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</si>
  <si>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</si>
  <si>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</si>
  <si>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</si>
  <si>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</si>
  <si>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</si>
  <si>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</si>
  <si>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</si>
  <si>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</si>
  <si>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</si>
  <si>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</si>
  <si>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</si>
  <si>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</si>
  <si>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</si>
  <si>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</si>
  <si>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</si>
  <si>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</si>
  <si>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</si>
  <si>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</si>
  <si>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</si>
  <si>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</si>
  <si>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</si>
  <si>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</si>
  <si>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</si>
  <si>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</si>
  <si>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</si>
  <si>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</si>
  <si>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</si>
  <si>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</si>
  <si>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</si>
  <si>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</si>
  <si>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</si>
  <si>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</si>
  <si>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</si>
  <si>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</si>
  <si>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</si>
  <si>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</si>
  <si>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</si>
  <si>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</si>
  <si>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</si>
  <si>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</si>
  <si>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</si>
  <si>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</si>
  <si>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</si>
  <si>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</si>
  <si>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</si>
  <si>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</si>
  <si>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</si>
  <si>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</si>
  <si>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</si>
  <si>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</si>
  <si>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</si>
  <si>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</si>
  <si>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</si>
  <si>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</si>
  <si>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</si>
  <si>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</si>
  <si>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</si>
  <si>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</si>
  <si>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</si>
  <si>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</si>
  <si>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</si>
  <si>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</si>
  <si>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</si>
  <si>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</si>
  <si>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</si>
  <si>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</si>
  <si>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</si>
  <si>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</si>
  <si>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</si>
  <si>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</si>
  <si>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</si>
  <si>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</si>
  <si>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</si>
  <si>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</si>
  <si>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</si>
  <si>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</si>
  <si>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</si>
  <si>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</si>
  <si>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</si>
  <si>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</si>
  <si>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</si>
  <si>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</si>
  <si>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</si>
  <si>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</si>
  <si>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</si>
  <si>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</si>
  <si>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</si>
  <si>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</si>
  <si>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</si>
  <si>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</si>
  <si>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</si>
  <si>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</si>
  <si>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</si>
  <si>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</si>
  <si>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</si>
  <si>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</si>
  <si>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</si>
  <si>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</si>
  <si>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</si>
  <si>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</si>
  <si>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</si>
  <si>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</si>
  <si>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</si>
  <si>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</si>
  <si>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</si>
  <si>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</si>
  <si>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</si>
  <si>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</si>
  <si>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</si>
  <si>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</si>
  <si>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</si>
  <si>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</si>
  <si>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</si>
  <si>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</si>
  <si>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</si>
  <si>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</si>
  <si>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</si>
  <si>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</si>
  <si>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</si>
  <si>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</si>
  <si>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</si>
  <si>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</si>
  <si>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</si>
  <si>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</si>
  <si>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</si>
  <si>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</si>
  <si>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</si>
  <si>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</si>
  <si>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</si>
  <si>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</si>
  <si>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</si>
  <si>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</si>
  <si>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</si>
  <si>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</si>
  <si>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</si>
  <si>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</si>
  <si>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</si>
  <si>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</si>
  <si>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</si>
  <si>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</si>
  <si>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</si>
  <si>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</si>
  <si>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</si>
  <si>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</si>
  <si>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</si>
  <si>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</si>
  <si>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</si>
  <si>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</si>
  <si>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</si>
  <si>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</si>
  <si>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</si>
  <si>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</si>
  <si>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</si>
  <si>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</si>
  <si>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</si>
  <si>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</si>
  <si>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</si>
  <si>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</si>
  <si>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</si>
  <si>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</si>
  <si>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</si>
  <si>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</si>
  <si>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</si>
  <si>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</si>
  <si>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</si>
  <si>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</si>
  <si>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</si>
  <si>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</si>
  <si>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</si>
  <si>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</si>
  <si>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</si>
  <si>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</si>
  <si>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</si>
  <si>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</si>
  <si>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</si>
  <si>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</si>
  <si>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</si>
  <si>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</si>
  <si>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</si>
  <si>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</si>
  <si>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</si>
  <si>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</si>
  <si>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</si>
  <si>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</si>
  <si>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</si>
  <si>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</si>
  <si>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</si>
  <si>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</si>
  <si>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</si>
  <si>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</si>
  <si>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</si>
  <si>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</si>
  <si>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</si>
  <si>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</si>
  <si>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</si>
  <si>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</si>
  <si>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</si>
  <si>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</si>
  <si>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</si>
  <si>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</si>
  <si>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</si>
  <si>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</si>
  <si>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</si>
  <si>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</si>
  <si>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</si>
  <si>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</si>
  <si>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</si>
  <si>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</si>
  <si>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</si>
  <si>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</si>
  <si>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</si>
  <si>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</si>
  <si>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</si>
  <si>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</si>
  <si>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</si>
  <si>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</si>
  <si>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</si>
  <si>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</si>
  <si>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</si>
  <si>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</si>
  <si>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</si>
  <si>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</si>
  <si>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</si>
  <si>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</si>
  <si>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</si>
  <si>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</si>
  <si>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</si>
  <si>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</si>
  <si>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</si>
  <si>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</si>
  <si>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</si>
  <si>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</si>
  <si>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</si>
  <si>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</si>
  <si>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</si>
  <si>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</si>
  <si>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</si>
  <si>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</si>
  <si>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</si>
  <si>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</si>
  <si>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</si>
  <si>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</si>
  <si>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</si>
  <si>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</si>
  <si>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</si>
  <si>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</si>
  <si>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</si>
  <si>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</si>
  <si>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</si>
  <si>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</si>
  <si>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</si>
  <si>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</si>
  <si>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</si>
  <si>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</si>
  <si>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</si>
  <si>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</si>
  <si>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</si>
  <si>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</si>
  <si>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</si>
  <si>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</si>
  <si>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</si>
  <si>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</si>
  <si>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</si>
  <si>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</si>
  <si>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</si>
  <si>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</si>
  <si>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</si>
  <si>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</si>
  <si>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</si>
  <si>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</si>
  <si>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</si>
  <si>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</si>
  <si>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</si>
  <si>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</si>
  <si>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</si>
  <si>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</si>
  <si>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</si>
  <si>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</si>
  <si>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</si>
  <si>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</si>
  <si>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</si>
  <si>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</si>
  <si>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</si>
  <si>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</si>
  <si>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</si>
  <si>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</si>
  <si>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</si>
  <si>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</si>
  <si>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</si>
  <si>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</si>
  <si>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</si>
  <si>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</si>
  <si>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</si>
  <si>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</si>
  <si>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</si>
  <si>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</si>
  <si>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</si>
  <si>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</si>
  <si>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</si>
  <si>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</si>
  <si>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</si>
  <si>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</si>
  <si>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</si>
  <si>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</si>
  <si>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</si>
  <si>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</si>
  <si>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</si>
  <si>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</si>
  <si>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</si>
  <si>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</si>
  <si>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</si>
  <si>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</si>
  <si>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</si>
  <si>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</si>
  <si>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</si>
  <si>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</si>
  <si>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</si>
  <si>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</si>
  <si>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</si>
  <si>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</si>
  <si>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</si>
  <si>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</si>
  <si>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</si>
  <si>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</si>
  <si>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</si>
  <si>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</si>
  <si>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</si>
  <si>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</si>
  <si>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</si>
  <si>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</si>
  <si>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</si>
  <si>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</si>
  <si>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</si>
  <si>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</si>
  <si>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</si>
  <si>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</si>
  <si>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</si>
  <si>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</si>
  <si>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</si>
  <si>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</si>
  <si>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</si>
  <si>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</si>
  <si>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</si>
  <si>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</si>
  <si>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</si>
  <si>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</si>
  <si>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</si>
  <si>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</si>
  <si>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</si>
  <si>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</si>
  <si>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</si>
  <si>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</si>
  <si>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</si>
  <si>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</si>
  <si>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</si>
  <si>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</si>
  <si>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</si>
  <si>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</si>
  <si>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</si>
  <si>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</si>
  <si>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</si>
  <si>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</si>
  <si>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</si>
  <si>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</si>
  <si>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</si>
  <si>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</si>
  <si>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</si>
  <si>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</si>
  <si>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</si>
  <si>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</si>
  <si>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</si>
  <si>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</si>
  <si>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</si>
  <si>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</si>
  <si>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</si>
  <si>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</si>
  <si>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</si>
  <si>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</si>
  <si>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</si>
  <si>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</si>
  <si>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</si>
  <si>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</si>
  <si>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</si>
  <si>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</si>
  <si>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</si>
  <si>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</si>
  <si>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</si>
  <si>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</si>
  <si>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</si>
  <si>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</si>
  <si>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</si>
  <si>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</si>
  <si>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</si>
  <si>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</si>
  <si>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</si>
  <si>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</si>
  <si>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</si>
  <si>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</si>
  <si>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</si>
  <si>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</si>
  <si>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</si>
  <si>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</si>
  <si>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</si>
  <si>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</si>
  <si>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</si>
  <si>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</si>
  <si>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</si>
  <si>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</si>
  <si>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</si>
  <si>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</si>
  <si>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</si>
  <si>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</si>
  <si>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</si>
  <si>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</si>
  <si>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</si>
  <si>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</si>
  <si>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</si>
  <si>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</si>
  <si>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</si>
  <si>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</si>
  <si>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</si>
  <si>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</si>
  <si>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</si>
  <si>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</si>
  <si>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</si>
  <si>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</si>
  <si>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</si>
  <si>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</si>
  <si>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</si>
  <si>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</si>
  <si>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</si>
  <si>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</si>
  <si>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</si>
  <si>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</si>
  <si>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</si>
  <si>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</si>
  <si>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</si>
  <si>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</si>
  <si>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</si>
  <si>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</si>
  <si>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</si>
  <si>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</si>
  <si>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</si>
  <si>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</si>
  <si>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</si>
  <si>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</si>
  <si>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</si>
  <si>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</si>
  <si>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</si>
  <si>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</si>
  <si>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</si>
  <si>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</si>
  <si>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</si>
  <si>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</si>
  <si>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</si>
  <si>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</si>
  <si>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</si>
  <si>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</si>
  <si>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</si>
  <si>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</si>
  <si>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</si>
  <si>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</si>
  <si>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</si>
  <si>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</si>
  <si>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</si>
  <si>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</si>
  <si>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</si>
  <si>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</si>
  <si>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</si>
  <si>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</si>
  <si>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</si>
  <si>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</si>
  <si>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</si>
  <si>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</si>
  <si>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</si>
  <si>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</si>
  <si>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</si>
  <si>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</si>
  <si>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</si>
  <si>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</si>
  <si>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</si>
  <si>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</si>
  <si>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</si>
  <si>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</si>
  <si>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</si>
  <si>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</si>
  <si>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</si>
  <si>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</si>
  <si>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</si>
  <si>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</si>
  <si>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</si>
  <si>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</si>
  <si>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</si>
  <si>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</si>
  <si>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</si>
  <si>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</si>
  <si>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</si>
  <si>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</si>
  <si>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</si>
  <si>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</si>
  <si>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</si>
  <si>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</si>
  <si>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</si>
  <si>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</si>
  <si>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</si>
  <si>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</si>
  <si>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</si>
  <si>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</si>
  <si>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</si>
  <si>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</si>
  <si>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</si>
  <si>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</si>
  <si>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</si>
  <si>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</si>
  <si>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</si>
  <si>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</si>
  <si>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</si>
  <si>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</si>
  <si>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</si>
  <si>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</si>
  <si>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</si>
  <si>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</si>
  <si>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</si>
  <si>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</si>
  <si>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</si>
  <si>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</si>
  <si>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</si>
  <si>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</si>
  <si>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</si>
  <si>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</si>
  <si>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</si>
  <si>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</si>
  <si>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</si>
  <si>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</si>
  <si>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</si>
  <si>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</si>
  <si>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</si>
  <si>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</si>
  <si>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</si>
  <si>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</si>
  <si>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</si>
  <si>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</si>
  <si>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</si>
  <si>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</si>
  <si>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</si>
  <si>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</si>
  <si>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</si>
  <si>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</si>
  <si>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</si>
  <si>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</si>
  <si>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</si>
  <si>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</si>
  <si>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</si>
  <si>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</si>
  <si>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</si>
  <si>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</si>
  <si>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</si>
  <si>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</si>
  <si>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</si>
  <si>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</si>
  <si>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</si>
  <si>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</si>
  <si>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</si>
  <si>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</si>
  <si>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</si>
  <si>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</si>
  <si>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</si>
  <si>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</si>
  <si>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</si>
  <si>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</si>
  <si>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</si>
  <si>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</si>
  <si>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</si>
  <si>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</si>
  <si>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</si>
  <si>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</si>
  <si>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</si>
  <si>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</si>
  <si>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</si>
  <si>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</si>
  <si>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</si>
  <si>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</si>
  <si>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</si>
  <si>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</si>
  <si>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</si>
  <si>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</si>
  <si>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</si>
  <si>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</si>
  <si>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</si>
  <si>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</si>
  <si>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</si>
  <si>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</si>
  <si>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</si>
  <si>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</si>
  <si>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</si>
  <si>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</si>
  <si>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</si>
  <si>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</si>
  <si>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</si>
  <si>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</si>
  <si>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</si>
  <si>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</si>
  <si>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</si>
  <si>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</si>
  <si>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</si>
  <si>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</si>
  <si>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</si>
  <si>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</si>
  <si>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</si>
  <si>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</si>
  <si>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</si>
  <si>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</si>
  <si>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</si>
  <si>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</si>
  <si>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</si>
  <si>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</si>
  <si>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</si>
  <si>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</si>
  <si>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</si>
  <si>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</si>
  <si>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</si>
  <si>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</si>
  <si>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</si>
  <si>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</si>
  <si>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</si>
  <si>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</si>
  <si>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</si>
  <si>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</si>
  <si>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</si>
  <si>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</si>
  <si>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</si>
  <si>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</si>
  <si>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</si>
  <si>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</si>
  <si>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</si>
  <si>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</si>
  <si>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</si>
  <si>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</si>
  <si>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</si>
  <si>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</si>
  <si>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</si>
  <si>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</si>
  <si>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</si>
  <si>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</si>
  <si>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</si>
  <si>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</si>
  <si>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</si>
  <si>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</si>
  <si>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</si>
  <si>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</si>
  <si>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</si>
  <si>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</si>
  <si>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</si>
  <si>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</si>
  <si>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</si>
  <si>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</si>
  <si>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</si>
  <si>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</si>
  <si>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</si>
  <si>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</si>
  <si>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</si>
  <si>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</si>
  <si>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</si>
  <si>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</si>
  <si>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</si>
  <si>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</si>
  <si>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</si>
  <si>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</si>
  <si>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</si>
  <si>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</si>
  <si>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</si>
  <si>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</si>
  <si>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</si>
  <si>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</si>
  <si>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</si>
  <si>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</si>
  <si>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</si>
  <si>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</si>
  <si>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</si>
  <si>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</si>
  <si>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</si>
  <si>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</si>
  <si>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</si>
  <si>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</si>
  <si>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</si>
  <si>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</si>
  <si>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</si>
  <si>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</si>
  <si>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</si>
  <si>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</si>
  <si>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</si>
  <si>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</si>
  <si>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</si>
  <si>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</si>
  <si>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</si>
  <si>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</si>
  <si>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</si>
  <si>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</si>
  <si>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</si>
  <si>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</si>
  <si>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</si>
  <si>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</si>
  <si>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</si>
  <si>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</si>
  <si>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</si>
  <si>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</si>
  <si>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</si>
  <si>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</si>
  <si>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</si>
  <si>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</si>
  <si>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</si>
  <si>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</si>
  <si>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</si>
  <si>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</si>
  <si>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</si>
  <si>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</si>
  <si>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</si>
  <si>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</si>
  <si>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</si>
  <si>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</si>
  <si>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</si>
  <si>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</si>
  <si>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</si>
  <si>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</si>
  <si>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</si>
  <si>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</si>
  <si>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</si>
  <si>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</si>
  <si>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</si>
  <si>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</si>
  <si>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</si>
  <si>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</si>
  <si>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</si>
  <si>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</si>
  <si>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</si>
  <si>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</si>
  <si>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</si>
  <si>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</si>
  <si>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</si>
  <si>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</si>
  <si>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</si>
  <si>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</si>
  <si>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</si>
  <si>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</si>
  <si>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</si>
  <si>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</si>
  <si>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</si>
  <si>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</si>
  <si>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</si>
  <si>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</si>
  <si>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</si>
  <si>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</si>
  <si>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</si>
  <si>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</si>
  <si>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</si>
  <si>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</si>
  <si>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</si>
  <si>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</si>
  <si>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</si>
  <si>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</si>
  <si>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</si>
  <si>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</si>
  <si>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</si>
  <si>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</si>
  <si>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</si>
  <si>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</si>
  <si>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</si>
  <si>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</si>
  <si>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</si>
  <si>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</si>
  <si>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</si>
  <si>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</si>
  <si>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</si>
  <si>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</si>
  <si>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</si>
  <si>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</si>
  <si>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</si>
  <si>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</si>
  <si>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</si>
  <si>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</si>
  <si>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</si>
  <si>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</si>
  <si>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</si>
  <si>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</si>
  <si>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</si>
  <si>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</si>
  <si>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</si>
  <si>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</si>
  <si>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</si>
  <si>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</si>
  <si>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</si>
  <si>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</si>
  <si>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</si>
  <si>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</si>
  <si>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</si>
  <si>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</si>
  <si>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</si>
  <si>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</si>
  <si>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</si>
  <si>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</si>
  <si>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</si>
  <si>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</si>
  <si>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</si>
  <si>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</si>
  <si>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</si>
  <si>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</si>
  <si>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</si>
  <si>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</si>
  <si>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</si>
  <si>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</si>
  <si>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</si>
  <si>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</si>
  <si>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</si>
  <si>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</si>
  <si>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</si>
  <si>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</si>
  <si>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</si>
  <si>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</si>
  <si>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</si>
  <si>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</si>
  <si>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</si>
  <si>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</si>
  <si>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</si>
  <si>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</si>
  <si>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</si>
  <si>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</si>
  <si>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</si>
  <si>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</si>
  <si>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</si>
  <si>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</si>
  <si>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</si>
  <si>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</si>
  <si>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</si>
  <si>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</si>
  <si>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</si>
  <si>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</si>
  <si>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</si>
  <si>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</si>
  <si>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</si>
  <si>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</si>
  <si>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</si>
  <si>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</si>
  <si>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</si>
  <si>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</si>
  <si>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</si>
  <si>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</si>
  <si>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</si>
  <si>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</si>
  <si>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</si>
  <si>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</si>
  <si>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</si>
  <si>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</si>
  <si>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</si>
  <si>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</si>
  <si>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</si>
  <si>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</si>
  <si>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</si>
  <si>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</si>
  <si>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</si>
  <si>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</si>
  <si>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</si>
  <si>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</si>
  <si>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</si>
  <si>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</si>
  <si>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</si>
  <si>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</si>
  <si>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</si>
  <si>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</si>
  <si>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</si>
  <si>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</si>
  <si>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</si>
  <si>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</si>
  <si>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</si>
  <si>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</si>
  <si>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</si>
  <si>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</si>
  <si>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</si>
  <si>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</si>
  <si>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</si>
  <si>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</si>
  <si>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</si>
  <si>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</si>
  <si>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</si>
  <si>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</si>
  <si>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</si>
  <si>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</si>
  <si>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</si>
  <si>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</si>
  <si>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</si>
  <si>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</si>
  <si>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</si>
  <si>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</si>
  <si>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</si>
  <si>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</si>
  <si>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</si>
  <si>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</si>
  <si>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</si>
  <si>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</si>
  <si>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</si>
  <si>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</si>
  <si>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</si>
  <si>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</si>
  <si>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</si>
  <si>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</si>
  <si>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</si>
  <si>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</si>
  <si>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</si>
  <si>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</si>
  <si>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</si>
  <si>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</si>
  <si>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</si>
  <si>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</si>
  <si>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</si>
  <si>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</si>
  <si>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</si>
  <si>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</si>
  <si>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</si>
  <si>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</si>
  <si>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</si>
  <si>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</si>
  <si>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</si>
  <si>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</si>
  <si>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</si>
  <si>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</si>
  <si>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</si>
  <si>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</si>
  <si>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</si>
  <si>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</si>
  <si>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</si>
  <si>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</si>
  <si>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</si>
  <si>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</si>
  <si>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</si>
  <si>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</si>
  <si>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</si>
  <si>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</si>
  <si>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</si>
  <si>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</si>
  <si>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</si>
  <si>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</si>
  <si>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</si>
  <si>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</si>
  <si>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</si>
  <si>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</si>
  <si>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</si>
  <si>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</si>
  <si>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</si>
  <si>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</si>
  <si>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</si>
  <si>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</si>
  <si>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</si>
  <si>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</si>
  <si>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</si>
  <si>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</si>
  <si>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</si>
  <si>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</si>
  <si>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</si>
  <si>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</si>
  <si>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</si>
  <si>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</si>
  <si>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</si>
  <si>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</si>
  <si>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</si>
  <si>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</si>
  <si>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</si>
  <si>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</si>
  <si>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</si>
  <si>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</si>
  <si>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</si>
  <si>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</si>
  <si>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</si>
  <si>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</si>
  <si>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</si>
  <si>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</si>
  <si>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</si>
  <si>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</si>
  <si>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</si>
  <si>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</si>
  <si>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</si>
  <si>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</si>
  <si>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</si>
  <si>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</si>
  <si>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</si>
  <si>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</si>
  <si>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</si>
  <si>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</si>
  <si>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</si>
  <si>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</si>
  <si>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</si>
  <si>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</si>
  <si>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</si>
  <si>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</si>
  <si>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</si>
  <si>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</si>
  <si>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</si>
  <si>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</si>
  <si>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</si>
  <si>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</si>
  <si>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</si>
  <si>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</si>
  <si>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</si>
  <si>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</si>
  <si>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</si>
  <si>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</si>
  <si>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</si>
  <si>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</si>
  <si>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</si>
  <si>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</si>
  <si>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</si>
  <si>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</si>
  <si>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</si>
  <si>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</si>
  <si>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</si>
  <si>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</si>
  <si>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</si>
  <si>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</si>
  <si>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</si>
  <si>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</si>
  <si>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</si>
  <si>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</si>
  <si>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</si>
  <si>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</si>
  <si>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</si>
  <si>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</si>
  <si>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</si>
  <si>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</si>
  <si>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</si>
  <si>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</si>
  <si>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</si>
  <si>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</si>
  <si>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</si>
  <si>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</si>
  <si>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</si>
  <si>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</si>
  <si>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</si>
  <si>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</si>
  <si>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</si>
  <si>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</si>
  <si>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</si>
  <si>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</si>
  <si>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</si>
  <si>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</si>
  <si>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</si>
  <si>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</si>
  <si>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</si>
  <si>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</si>
  <si>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</si>
  <si>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</si>
  <si>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</si>
  <si>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</si>
  <si>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</si>
  <si>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</si>
  <si>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</si>
  <si>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</si>
  <si>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</si>
  <si>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</si>
  <si>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</si>
  <si>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</si>
  <si>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</si>
  <si>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</si>
  <si>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</si>
  <si>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</si>
  <si>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</si>
  <si>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</si>
  <si>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</si>
  <si>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</si>
  <si>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</si>
  <si>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</si>
  <si>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</si>
  <si>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</si>
  <si>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</si>
  <si>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</si>
  <si>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</si>
  <si>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</si>
  <si>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</si>
  <si>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</si>
  <si>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</si>
  <si>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</si>
  <si>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</si>
  <si>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</si>
  <si>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</si>
  <si>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</si>
  <si>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</si>
  <si>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</si>
  <si>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</si>
  <si>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</si>
  <si>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</si>
  <si>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</si>
  <si>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</si>
  <si>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</si>
  <si>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</si>
  <si>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</si>
  <si>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</si>
  <si>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</si>
  <si>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</si>
  <si>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</si>
  <si>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</si>
  <si>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</si>
  <si>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</si>
  <si>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</si>
  <si>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</si>
  <si>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</si>
  <si>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</si>
  <si>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</si>
  <si>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</si>
  <si>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</si>
  <si>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</si>
  <si>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</si>
  <si>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</si>
  <si>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</si>
  <si>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</si>
  <si>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</si>
  <si>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</si>
  <si>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</si>
  <si>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</si>
  <si>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</si>
  <si>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</si>
  <si>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</si>
  <si>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</si>
  <si>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</si>
  <si>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</si>
  <si>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</si>
  <si>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</si>
  <si>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</si>
  <si>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</si>
  <si>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</si>
  <si>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</si>
  <si>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</si>
  <si>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</si>
  <si>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</si>
  <si>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</si>
  <si>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</si>
  <si>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</si>
  <si>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</si>
  <si>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</si>
  <si>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</si>
  <si>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</si>
  <si>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</si>
  <si>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</si>
  <si>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</si>
  <si>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</si>
  <si>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</si>
  <si>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</si>
  <si>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</si>
  <si>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</si>
  <si>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</si>
  <si>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</si>
  <si>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</si>
  <si>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</si>
  <si>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</si>
  <si>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</si>
  <si>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</si>
  <si>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</si>
  <si>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</si>
  <si>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</si>
  <si>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</si>
  <si>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</si>
  <si>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</si>
  <si>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</si>
  <si>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</si>
  <si>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</si>
  <si>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</si>
  <si>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</si>
  <si>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</si>
  <si>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</si>
  <si>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</si>
  <si>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</si>
  <si>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</si>
  <si>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</si>
  <si>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</si>
  <si>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</si>
  <si>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</si>
  <si>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</si>
  <si>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</si>
  <si>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</si>
  <si>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</si>
  <si>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</si>
  <si>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</si>
  <si>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</si>
  <si>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</si>
  <si>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</si>
  <si>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</si>
  <si>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</si>
  <si>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</si>
  <si>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</si>
  <si>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</si>
  <si>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</si>
  <si>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</si>
  <si>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</si>
  <si>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</si>
  <si>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</si>
  <si>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</si>
  <si>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</si>
  <si>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</si>
  <si>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</si>
  <si>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</si>
  <si>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</si>
  <si>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</si>
  <si>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</si>
  <si>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</si>
  <si>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</si>
  <si>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</si>
  <si>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</si>
  <si>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</si>
  <si>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</si>
  <si>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</si>
  <si>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</si>
  <si>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</si>
  <si>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</si>
  <si>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</si>
  <si>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</si>
  <si>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</si>
  <si>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</si>
  <si>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</si>
  <si>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</si>
  <si>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</si>
  <si>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</si>
  <si>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</si>
  <si>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</si>
  <si>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</si>
  <si>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</si>
  <si>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</si>
  <si>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</si>
  <si>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</si>
  <si>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</si>
  <si>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</si>
  <si>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</si>
  <si>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</si>
  <si>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</si>
  <si>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</si>
  <si>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</si>
  <si>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</si>
  <si>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</si>
  <si>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</si>
  <si>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</si>
  <si>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</si>
  <si>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</si>
  <si>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</si>
  <si>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</si>
  <si>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</si>
  <si>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</si>
  <si>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</si>
  <si>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</si>
  <si>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</si>
  <si>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</si>
  <si>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</si>
  <si>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</si>
  <si>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</si>
  <si>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</si>
  <si>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</si>
  <si>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</si>
  <si>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</si>
  <si>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</si>
  <si>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</si>
  <si>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</si>
  <si>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</si>
  <si>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</si>
  <si>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</si>
  <si>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</si>
  <si>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</si>
  <si>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</si>
  <si>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</si>
  <si>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</si>
  <si>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</si>
  <si>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</si>
  <si>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</si>
  <si>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</si>
  <si>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</si>
  <si>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</si>
  <si>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</si>
  <si>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</si>
  <si>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</si>
  <si>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</si>
  <si>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</si>
  <si>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</si>
  <si>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</si>
  <si>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</si>
  <si>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</si>
  <si>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</si>
  <si>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</si>
  <si>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</si>
  <si>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</si>
  <si>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</si>
  <si>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</si>
  <si>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</si>
  <si>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</si>
  <si>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</si>
  <si>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</si>
  <si>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</si>
  <si>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</si>
  <si>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</si>
  <si>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</si>
  <si>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</si>
  <si>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</si>
  <si>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</si>
  <si>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</si>
  <si>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</si>
  <si>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</si>
  <si>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</si>
  <si>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</si>
  <si>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</si>
  <si>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</si>
  <si>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</si>
  <si>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</si>
  <si>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</si>
  <si>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</si>
  <si>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</si>
  <si>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</si>
  <si>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</si>
  <si>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</si>
  <si>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</si>
  <si>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</si>
  <si>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</si>
  <si>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</si>
  <si>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</si>
  <si>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</si>
  <si>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</si>
  <si>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</si>
  <si>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</si>
  <si>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</si>
  <si>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</si>
  <si>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</si>
  <si>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</si>
  <si>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</si>
  <si>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</si>
  <si>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</si>
  <si>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</si>
  <si>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</si>
  <si>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</si>
  <si>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</si>
  <si>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</si>
  <si>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</si>
  <si>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</si>
  <si>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</si>
  <si>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</si>
  <si>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</si>
  <si>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</si>
  <si>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</si>
  <si>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</si>
  <si>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</si>
  <si>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</si>
  <si>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</si>
  <si>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</si>
  <si>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</si>
  <si>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</si>
  <si>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</si>
  <si>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</si>
  <si>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</si>
  <si>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</si>
  <si>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</si>
  <si>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</si>
  <si>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</si>
  <si>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</si>
  <si>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</si>
  <si>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</si>
  <si>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</si>
  <si>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</si>
  <si>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</si>
  <si>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</si>
  <si>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</si>
  <si>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</si>
  <si>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</si>
  <si>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</si>
  <si>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</si>
  <si>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</si>
  <si>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</si>
  <si>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</si>
  <si>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</si>
  <si>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</si>
  <si>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</si>
  <si>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</si>
  <si>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</si>
  <si>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</si>
  <si>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</si>
  <si>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</si>
  <si>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</si>
  <si>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</si>
  <si>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</si>
  <si>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</si>
  <si>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</si>
  <si>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</si>
  <si>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</si>
  <si>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</si>
  <si>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</si>
  <si>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</si>
  <si>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</si>
  <si>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</si>
  <si>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</si>
  <si>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</si>
  <si>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</si>
  <si>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</si>
  <si>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</si>
  <si>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</si>
  <si>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</si>
  <si>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</si>
  <si>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</si>
  <si>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</si>
  <si>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</si>
  <si>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</si>
  <si>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</si>
  <si>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</si>
  <si>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</si>
  <si>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</si>
  <si>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</si>
  <si>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</si>
  <si>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</si>
  <si>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</si>
  <si>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</si>
  <si>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</si>
  <si>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</si>
  <si>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</si>
  <si>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</si>
  <si>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</si>
  <si>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</si>
  <si>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</si>
  <si>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</si>
  <si>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</si>
  <si>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</si>
  <si>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</si>
  <si>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</si>
  <si>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</si>
  <si>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</si>
  <si>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</si>
  <si>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</si>
  <si>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</si>
  <si>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</si>
  <si>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</si>
  <si>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</si>
  <si>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</si>
  <si>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</si>
  <si>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</si>
  <si>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</si>
  <si>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</si>
  <si>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</si>
  <si>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</si>
  <si>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</si>
  <si>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</si>
  <si>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</si>
  <si>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</si>
  <si>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</si>
  <si>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</si>
  <si>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</si>
  <si>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</si>
  <si>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</si>
  <si>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</si>
  <si>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</si>
  <si>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</si>
  <si>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</si>
  <si>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</si>
  <si>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</si>
  <si>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</si>
  <si>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</si>
  <si>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</si>
  <si>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</si>
  <si>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</si>
  <si>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</si>
  <si>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</si>
  <si>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</si>
  <si>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</si>
  <si>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</si>
  <si>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</si>
  <si>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</si>
  <si>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</si>
  <si>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</si>
  <si>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</si>
  <si>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</si>
  <si>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</si>
  <si>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</si>
  <si>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</si>
  <si>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</si>
  <si>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</si>
  <si>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</si>
  <si>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</si>
  <si>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</si>
  <si>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</si>
  <si>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</si>
  <si>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</si>
  <si>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</si>
  <si>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</si>
  <si>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</si>
  <si>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</si>
  <si>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</si>
  <si>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</si>
  <si>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</si>
  <si>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</si>
  <si>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</si>
  <si>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</si>
  <si>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</si>
  <si>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</si>
  <si>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</si>
  <si>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</si>
  <si>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</si>
  <si>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</si>
  <si>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</si>
  <si>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</si>
  <si>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</si>
  <si>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</si>
  <si>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</si>
  <si>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</si>
  <si>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</si>
  <si>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</si>
  <si>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</si>
  <si>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</si>
  <si>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</si>
  <si>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</si>
  <si>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</si>
  <si>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</si>
  <si>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</si>
  <si>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</si>
  <si>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</si>
  <si>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</si>
  <si>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</si>
  <si>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</si>
  <si>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</si>
  <si>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</si>
  <si>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</si>
  <si>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</si>
  <si>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</si>
  <si>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</si>
  <si>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</si>
  <si>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</si>
  <si>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</si>
  <si>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</si>
  <si>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</si>
  <si>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</si>
  <si>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</si>
  <si>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</si>
  <si>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</si>
  <si>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</si>
  <si>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</si>
  <si>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</si>
  <si>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</si>
  <si>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</si>
  <si>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</si>
  <si>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</si>
  <si>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</si>
  <si>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</si>
  <si>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</si>
  <si>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</si>
  <si>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</si>
  <si>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</si>
  <si>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</si>
  <si>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</si>
  <si>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</si>
  <si>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</si>
  <si>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</si>
  <si>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</si>
  <si>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</si>
  <si>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</si>
  <si>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</si>
  <si>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</si>
  <si>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</si>
  <si>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</si>
  <si>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</si>
  <si>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</si>
  <si>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</si>
  <si>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</si>
  <si>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</si>
  <si>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</si>
  <si>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</si>
  <si>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</si>
  <si>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</si>
  <si>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</si>
  <si>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</si>
  <si>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</si>
  <si>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</si>
  <si>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</si>
  <si>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</si>
  <si>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</si>
  <si>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</si>
  <si>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</si>
  <si>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</si>
  <si>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</si>
  <si>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</si>
  <si>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</si>
  <si>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</si>
  <si>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</si>
  <si>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</si>
  <si>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</si>
  <si>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</si>
  <si>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</si>
  <si>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</si>
  <si>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</si>
  <si>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</si>
  <si>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</si>
  <si>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</si>
  <si>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</si>
  <si>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</si>
  <si>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</si>
  <si>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</si>
  <si>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</si>
  <si>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</si>
  <si>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</si>
  <si>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</si>
  <si>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</si>
  <si>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</si>
  <si>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</si>
  <si>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</si>
  <si>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</si>
  <si>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</si>
  <si>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</si>
  <si>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</si>
  <si>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</si>
  <si>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</si>
  <si>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</si>
  <si>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</si>
  <si>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</si>
  <si>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</si>
  <si>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</si>
  <si>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</si>
  <si>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</si>
  <si>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</si>
  <si>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</si>
  <si>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</si>
  <si>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</si>
  <si>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</si>
  <si>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</si>
  <si>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</si>
  <si>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</si>
  <si>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</si>
  <si>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</si>
  <si>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</si>
  <si>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</si>
  <si>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</si>
  <si>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</si>
  <si>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</si>
  <si>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</si>
  <si>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</si>
  <si>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</si>
  <si>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</si>
  <si>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</si>
  <si>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</si>
  <si>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</si>
  <si>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</si>
  <si>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</si>
  <si>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</si>
  <si>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</si>
  <si>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</si>
  <si>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</si>
  <si>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</si>
  <si>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</si>
  <si>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</si>
  <si>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</si>
  <si>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</si>
  <si>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</si>
  <si>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</si>
  <si>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</si>
  <si>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</si>
  <si>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</si>
  <si>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</si>
  <si>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</si>
  <si>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</si>
  <si>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</si>
  <si>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</si>
  <si>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</si>
  <si>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</si>
  <si>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</si>
  <si>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</si>
  <si>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</si>
  <si>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</si>
  <si>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</si>
  <si>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</si>
  <si>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</si>
  <si>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</si>
  <si>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</si>
  <si>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</si>
  <si>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</si>
  <si>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</si>
  <si>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</si>
  <si>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</si>
  <si>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</si>
  <si>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</si>
  <si>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</si>
  <si>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</si>
  <si>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</si>
  <si>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</si>
  <si>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</si>
  <si>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</si>
  <si>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</si>
  <si>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</si>
  <si>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</si>
  <si>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</si>
  <si>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</si>
  <si>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</si>
  <si>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</si>
  <si>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</si>
  <si>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</si>
  <si>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</si>
  <si>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</si>
  <si>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</si>
  <si>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</si>
  <si>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</si>
  <si>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</si>
  <si>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</si>
  <si>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</si>
  <si>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</si>
  <si>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</si>
  <si>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</si>
  <si>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</si>
  <si>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</si>
  <si>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</si>
  <si>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</si>
  <si>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</si>
  <si>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</si>
  <si>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</si>
  <si>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</si>
  <si>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</si>
  <si>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</si>
  <si>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</si>
  <si>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</si>
  <si>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</si>
  <si>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</si>
  <si>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</si>
  <si>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</si>
  <si>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</si>
  <si>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</si>
  <si>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</si>
  <si>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</si>
  <si>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</si>
  <si>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</si>
  <si>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</si>
  <si>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</si>
  <si>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</si>
  <si>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</si>
  <si>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</si>
  <si>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</si>
  <si>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</si>
  <si>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</si>
  <si>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</si>
  <si>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</si>
  <si>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</si>
  <si>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</si>
  <si>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</si>
  <si>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</si>
  <si>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</si>
  <si>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</si>
  <si>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</si>
  <si>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</si>
  <si>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</si>
  <si>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</si>
  <si>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</si>
  <si>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</si>
  <si>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</si>
  <si>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</si>
  <si>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</si>
  <si>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</si>
  <si>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</si>
  <si>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</si>
  <si>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</si>
  <si>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</si>
  <si>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</si>
  <si>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</si>
  <si>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</si>
  <si>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</si>
  <si>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</si>
  <si>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</si>
  <si>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</si>
  <si>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</si>
  <si>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</si>
  <si>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</si>
  <si>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</si>
  <si>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</si>
  <si>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</si>
  <si>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</si>
  <si>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</si>
  <si>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</si>
  <si>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</si>
  <si>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</si>
  <si>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</si>
  <si>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</si>
  <si>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</si>
  <si>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</si>
  <si>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</si>
  <si>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</si>
  <si>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</si>
  <si>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</si>
  <si>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</si>
  <si>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</si>
  <si>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</si>
  <si>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</si>
  <si>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</si>
  <si>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</si>
  <si>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</si>
  <si>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</si>
  <si>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</si>
  <si>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</si>
  <si>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</si>
  <si>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</si>
  <si>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</si>
  <si>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</si>
  <si>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</si>
  <si>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</si>
  <si>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</si>
  <si>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</si>
  <si>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</si>
  <si>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</si>
  <si>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</si>
  <si>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</si>
  <si>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</si>
  <si>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</si>
  <si>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</si>
  <si>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</si>
  <si>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</si>
  <si>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</si>
  <si>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</si>
  <si>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</si>
  <si>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</si>
  <si>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</si>
  <si>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</si>
  <si>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</si>
  <si>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</si>
  <si>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</si>
  <si>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</si>
  <si>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</si>
  <si>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</si>
  <si>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</si>
  <si>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</si>
  <si>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</si>
  <si>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</si>
  <si>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</si>
  <si>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</si>
  <si>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</si>
  <si>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</si>
  <si>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</si>
  <si>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</si>
  <si>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</si>
  <si>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</si>
  <si>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</si>
  <si>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</si>
  <si>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</si>
  <si>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</si>
  <si>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</si>
  <si>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</si>
  <si>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</si>
  <si>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</si>
  <si>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</si>
  <si>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</si>
  <si>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</si>
  <si>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</si>
  <si>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</si>
  <si>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</si>
  <si>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</si>
  <si>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</si>
  <si>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</si>
  <si>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</si>
  <si>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</si>
  <si>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</si>
  <si>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</si>
  <si>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</si>
  <si>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</si>
  <si>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</si>
  <si>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</si>
  <si>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</si>
  <si>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</si>
  <si>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</si>
  <si>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</si>
  <si>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</si>
  <si>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</si>
  <si>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</si>
  <si>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</si>
  <si>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</si>
  <si>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</si>
  <si>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</si>
  <si>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</si>
  <si>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</si>
  <si>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</si>
  <si>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</si>
  <si>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</si>
  <si>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</si>
  <si>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</si>
  <si>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</si>
  <si>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</si>
  <si>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</si>
  <si>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</si>
  <si>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</si>
  <si>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</si>
  <si>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</si>
  <si>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</si>
  <si>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</si>
  <si>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</si>
  <si>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</si>
  <si>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</si>
  <si>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</si>
  <si>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</si>
  <si>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</si>
  <si>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</si>
  <si>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</si>
  <si>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</si>
  <si>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</si>
  <si>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</si>
  <si>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</si>
  <si>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</si>
  <si>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</si>
  <si>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</si>
  <si>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</si>
  <si>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</si>
  <si>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</si>
  <si>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</si>
  <si>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</si>
  <si>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</si>
  <si>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</si>
  <si>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</si>
  <si>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</si>
  <si>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</si>
  <si>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</si>
  <si>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</si>
  <si>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</si>
  <si>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</si>
  <si>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</si>
  <si>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</si>
  <si>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</si>
  <si>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</si>
  <si>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</si>
  <si>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</si>
  <si>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</si>
  <si>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</si>
  <si>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</si>
  <si>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</si>
  <si>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</si>
  <si>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</si>
  <si>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</si>
  <si>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</si>
  <si>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</si>
  <si>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</si>
  <si>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</si>
  <si>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</si>
  <si>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</si>
  <si>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</si>
  <si>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</si>
  <si>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</si>
  <si>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</si>
  <si>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</si>
  <si>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</si>
  <si>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</si>
  <si>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</si>
  <si>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</si>
  <si>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</si>
  <si>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</si>
  <si>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</si>
  <si>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</si>
  <si>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</si>
  <si>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</si>
  <si>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</si>
  <si>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</si>
  <si>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</si>
  <si>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</si>
  <si>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</si>
  <si>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</si>
  <si>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</si>
  <si>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</si>
  <si>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</si>
  <si>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</si>
  <si>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</si>
  <si>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</si>
  <si>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</si>
  <si>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</si>
  <si>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</si>
  <si>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</si>
  <si>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</si>
  <si>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</si>
  <si>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</si>
  <si>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</si>
  <si>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</si>
  <si>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</si>
  <si>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</si>
  <si>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</si>
  <si>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</si>
  <si>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</si>
  <si>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</si>
  <si>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</si>
  <si>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</si>
  <si>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</si>
  <si>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</si>
  <si>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</si>
  <si>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</si>
  <si>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</si>
  <si>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</si>
  <si>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</si>
  <si>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</si>
  <si>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</si>
  <si>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</si>
  <si>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</si>
  <si>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</si>
  <si>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</si>
  <si>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</si>
  <si>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</si>
  <si>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</si>
  <si>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</si>
  <si>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</si>
  <si>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</si>
  <si>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</si>
  <si>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</si>
  <si>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</si>
  <si>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</si>
  <si>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</si>
  <si>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</si>
  <si>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</si>
  <si>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</si>
  <si>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</si>
  <si>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</si>
  <si>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</si>
  <si>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</si>
  <si>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</si>
  <si>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</si>
  <si>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</si>
  <si>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</si>
  <si>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</si>
  <si>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</si>
  <si>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</si>
  <si>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</si>
  <si>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</si>
  <si>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</si>
  <si>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</si>
  <si>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</si>
  <si>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</si>
  <si>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</si>
  <si>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</si>
  <si>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</si>
  <si>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</si>
  <si>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</si>
  <si>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</si>
  <si>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</si>
  <si>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</si>
  <si>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</si>
  <si>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</si>
  <si>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</si>
  <si>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</si>
  <si>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</si>
  <si>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</si>
  <si>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</si>
  <si>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</si>
  <si>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</si>
  <si>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</si>
  <si>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</si>
  <si>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</si>
  <si>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</si>
  <si>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</si>
  <si>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</si>
  <si>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</si>
  <si>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</si>
  <si>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</si>
  <si>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</si>
  <si>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</si>
  <si>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</si>
  <si>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</si>
  <si>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</si>
  <si>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</si>
  <si>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</si>
  <si>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</si>
  <si>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</si>
  <si>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</si>
  <si>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</si>
  <si>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</si>
  <si>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</si>
  <si>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</si>
  <si>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</si>
  <si>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</si>
  <si>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</si>
  <si>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</si>
  <si>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</si>
  <si>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</si>
  <si>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</si>
  <si>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</si>
  <si>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</si>
  <si>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</si>
  <si>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</si>
  <si>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</si>
  <si>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</si>
  <si>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</si>
  <si>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</si>
  <si>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</si>
  <si>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</si>
  <si>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</si>
  <si>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</si>
  <si>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</si>
  <si>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</si>
  <si>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</si>
  <si>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</si>
  <si>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</si>
  <si>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</si>
  <si>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</si>
  <si>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</si>
  <si>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</si>
  <si>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</si>
  <si>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</si>
  <si>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</si>
  <si>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</si>
  <si>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</si>
  <si>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</si>
  <si>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</si>
  <si>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</si>
  <si>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</si>
  <si>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</si>
  <si>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</si>
  <si>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</si>
  <si>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</si>
  <si>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</si>
  <si>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</si>
  <si>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</si>
  <si>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</si>
  <si>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</si>
  <si>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</si>
  <si>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</si>
  <si>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</si>
  <si>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</si>
  <si>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</si>
  <si>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</si>
  <si>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</si>
  <si>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</si>
  <si>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</si>
  <si>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</si>
  <si>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</si>
  <si>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</si>
  <si>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</si>
  <si>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</si>
  <si>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</si>
  <si>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</si>
  <si>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</si>
  <si>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</si>
  <si>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</si>
  <si>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</si>
  <si>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</si>
  <si>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</si>
  <si>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</si>
  <si>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</si>
  <si>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</si>
  <si>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</si>
  <si>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</si>
  <si>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</si>
  <si>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</si>
  <si>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</si>
  <si>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</si>
  <si>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</si>
  <si>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</si>
  <si>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</si>
  <si>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</si>
  <si>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</si>
  <si>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</si>
  <si>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</si>
  <si>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</si>
  <si>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</si>
  <si>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</si>
  <si>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</si>
  <si>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</si>
  <si>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</si>
  <si>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</si>
  <si>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</si>
  <si>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</si>
  <si>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</si>
  <si>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</si>
  <si>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</si>
  <si>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</si>
  <si>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</si>
  <si>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</si>
  <si>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</si>
  <si>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</si>
  <si>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</si>
  <si>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</si>
  <si>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</si>
  <si>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</si>
  <si>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</si>
  <si>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</si>
  <si>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</si>
  <si>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</si>
  <si>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</si>
  <si>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</si>
  <si>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</si>
  <si>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</si>
  <si>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</si>
  <si>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</si>
  <si>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</si>
  <si>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</si>
  <si>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</si>
  <si>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</si>
  <si>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</si>
  <si>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</si>
  <si>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</si>
  <si>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</si>
  <si>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</si>
  <si>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</si>
  <si>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</si>
  <si>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</si>
  <si>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</si>
  <si>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</si>
  <si>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</si>
  <si>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</si>
  <si>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</si>
  <si>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</si>
  <si>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</si>
  <si>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</si>
  <si>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</si>
  <si>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</si>
  <si>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</si>
  <si>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</si>
  <si>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</si>
  <si>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</si>
  <si>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</si>
  <si>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</si>
  <si>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</si>
  <si>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</si>
  <si>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</si>
  <si>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</si>
  <si>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</si>
  <si>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</si>
  <si>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</si>
  <si>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</si>
  <si>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</si>
  <si>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</si>
  <si>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</si>
  <si>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</si>
  <si>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</si>
  <si>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</si>
  <si>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</si>
  <si>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</si>
  <si>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</si>
  <si>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</si>
  <si>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</si>
  <si>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</si>
  <si>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</si>
  <si>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</si>
  <si>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</si>
  <si>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</si>
  <si>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</si>
  <si>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</si>
  <si>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</si>
  <si>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</si>
  <si>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</si>
  <si>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</si>
  <si>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</si>
  <si>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</si>
  <si>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</si>
  <si>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</si>
  <si>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</si>
  <si>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</si>
  <si>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</si>
  <si>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</si>
  <si>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</si>
  <si>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</si>
  <si>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</si>
  <si>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</si>
  <si>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</si>
  <si>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</si>
  <si>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</si>
  <si>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</si>
  <si>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</si>
  <si>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</si>
  <si>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</si>
  <si>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</si>
  <si>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</si>
  <si>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</si>
  <si>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</si>
  <si>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</si>
  <si>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</si>
  <si>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</si>
  <si>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</si>
  <si>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</si>
  <si>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</si>
  <si>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</si>
  <si>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</si>
  <si>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</si>
  <si>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</si>
  <si>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</si>
  <si>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</si>
  <si>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</si>
  <si>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</si>
  <si>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</si>
  <si>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</si>
  <si>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</si>
  <si>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</si>
  <si>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</si>
  <si>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</si>
  <si>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</si>
  <si>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</si>
  <si>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</si>
  <si>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</si>
  <si>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</si>
  <si>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</si>
  <si>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</si>
  <si>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</si>
  <si>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</si>
  <si>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</si>
  <si>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</si>
  <si>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</si>
  <si>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</si>
  <si>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</si>
  <si>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</si>
  <si>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</si>
  <si>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</si>
  <si>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</si>
  <si>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</si>
  <si>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</si>
  <si>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</si>
  <si>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</si>
  <si>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</si>
  <si>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</si>
  <si>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</si>
  <si>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</si>
  <si>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</si>
  <si>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</si>
  <si>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</si>
  <si>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</si>
  <si>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</si>
  <si>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</si>
  <si>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</si>
  <si>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</si>
  <si>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</si>
  <si>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</si>
  <si>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</si>
  <si>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</si>
  <si>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</si>
  <si>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</si>
  <si>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</si>
  <si>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</si>
  <si>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</si>
  <si>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</si>
  <si>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</si>
  <si>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</si>
  <si>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</si>
  <si>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</si>
  <si>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</si>
  <si>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</si>
  <si>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</si>
  <si>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</si>
  <si>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</si>
  <si>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</si>
  <si>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</si>
  <si>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</si>
  <si>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</si>
  <si>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</si>
  <si>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</si>
  <si>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</si>
  <si>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</si>
  <si>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</si>
  <si>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</si>
  <si>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</si>
  <si>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</si>
  <si>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</si>
  <si>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</si>
  <si>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</si>
  <si>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</si>
  <si>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</si>
  <si>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</si>
  <si>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</si>
  <si>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</si>
  <si>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</si>
  <si>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</si>
  <si>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</si>
  <si>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</si>
  <si>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</si>
  <si>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</si>
  <si>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</si>
  <si>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</si>
  <si>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</si>
  <si>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</si>
  <si>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</si>
  <si>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</si>
  <si>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</si>
  <si>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</si>
  <si>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</si>
  <si>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</si>
  <si>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</si>
  <si>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</si>
  <si>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</si>
  <si>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</si>
  <si>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</si>
  <si>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</si>
  <si>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</si>
  <si>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</si>
  <si>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</si>
  <si>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</si>
  <si>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</si>
  <si>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</si>
  <si>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</si>
  <si>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</si>
  <si>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</si>
  <si>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</si>
  <si>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</si>
  <si>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</si>
  <si>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</si>
  <si>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</si>
  <si>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</si>
  <si>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</si>
  <si>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</si>
  <si>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</si>
  <si>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</si>
  <si>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</si>
  <si>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</si>
  <si>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</si>
  <si>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</si>
  <si>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</si>
  <si>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</si>
  <si>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</si>
  <si>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</si>
  <si>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</si>
  <si>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</si>
  <si>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</si>
  <si>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</si>
  <si>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</si>
  <si>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</si>
  <si>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</si>
  <si>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</si>
  <si>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</si>
  <si>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</si>
  <si>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</si>
  <si>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</si>
  <si>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</si>
  <si>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</si>
  <si>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</si>
  <si>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</si>
  <si>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</si>
  <si>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</si>
  <si>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</si>
  <si>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</si>
  <si>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</si>
  <si>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</si>
  <si>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</si>
  <si>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</si>
  <si>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</si>
  <si>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</si>
  <si>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</si>
  <si>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</si>
  <si>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</si>
  <si>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</si>
  <si>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</si>
  <si>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</si>
  <si>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</si>
  <si>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</si>
  <si>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</si>
  <si>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</si>
  <si>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</si>
  <si>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</si>
  <si>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</si>
  <si>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</si>
  <si>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</si>
  <si>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</si>
  <si>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</si>
  <si>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</si>
  <si>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</si>
  <si>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</si>
  <si>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</si>
  <si>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</si>
  <si>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</si>
  <si>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</si>
  <si>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</si>
  <si>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</si>
  <si>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</si>
  <si>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</si>
  <si>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</si>
  <si>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</si>
  <si>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</si>
  <si>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</si>
  <si>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</si>
  <si>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</si>
  <si>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</si>
  <si>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</si>
  <si>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</si>
  <si>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</si>
  <si>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</si>
  <si>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</si>
  <si>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</si>
  <si>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</si>
  <si>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</si>
  <si>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</si>
  <si>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</si>
  <si>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</si>
  <si>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</si>
  <si>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</si>
  <si>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</si>
  <si>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</si>
  <si>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</si>
  <si>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</si>
  <si>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</si>
  <si>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</si>
  <si>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</si>
  <si>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</si>
  <si>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</si>
  <si>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</si>
  <si>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</si>
  <si>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</si>
  <si>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</si>
  <si>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</si>
  <si>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</si>
  <si>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</si>
  <si>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</si>
  <si>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</si>
  <si>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</si>
  <si>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</si>
  <si>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</si>
  <si>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</si>
  <si>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</si>
  <si>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</si>
  <si>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</si>
  <si>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</si>
  <si>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</si>
  <si>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</si>
  <si>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</si>
  <si>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</si>
  <si>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</si>
  <si>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</si>
  <si>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</si>
  <si>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</si>
  <si>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</si>
  <si>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</si>
  <si>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</si>
  <si>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</si>
  <si>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</si>
  <si>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</si>
  <si>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</si>
  <si>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</si>
  <si>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</si>
  <si>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</si>
  <si>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</si>
  <si>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</si>
  <si>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</si>
  <si>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</si>
  <si>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</si>
  <si>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</si>
  <si>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</si>
  <si>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</si>
  <si>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</si>
  <si>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</si>
  <si>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</si>
  <si>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</si>
  <si>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</si>
  <si>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</si>
  <si>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</si>
  <si>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</si>
  <si>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</si>
  <si>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</si>
  <si>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</si>
  <si>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</si>
  <si>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</si>
  <si>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</si>
  <si>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</si>
  <si>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</si>
  <si>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</si>
  <si>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</si>
  <si>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</si>
  <si>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</si>
  <si>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</si>
  <si>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</si>
  <si>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</si>
  <si>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</si>
  <si>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</si>
  <si>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</si>
  <si>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</si>
  <si>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</si>
  <si>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</si>
  <si>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</si>
  <si>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</si>
  <si>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</si>
  <si>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</si>
  <si>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</si>
  <si>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</si>
  <si>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</si>
  <si>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</si>
  <si>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</si>
  <si>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</si>
  <si>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</si>
  <si>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</si>
  <si>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</si>
  <si>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</si>
  <si>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</si>
  <si>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</si>
  <si>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</si>
  <si>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</si>
  <si>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</si>
  <si>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</si>
  <si>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</si>
  <si>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</si>
  <si>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</si>
  <si>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</si>
  <si>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</si>
  <si>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</si>
  <si>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</si>
  <si>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</si>
  <si>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</si>
  <si>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</si>
  <si>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</si>
  <si>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</si>
  <si>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</si>
  <si>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</si>
  <si>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</si>
  <si>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</si>
  <si>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</si>
  <si>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</si>
  <si>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</si>
  <si>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</si>
  <si>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</si>
  <si>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</si>
  <si>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</si>
  <si>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</si>
  <si>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</si>
  <si>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</si>
  <si>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</si>
  <si>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</si>
  <si>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</si>
  <si>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</si>
  <si>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</si>
  <si>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</si>
  <si>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</si>
  <si>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</si>
  <si>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</si>
  <si>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</si>
  <si>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</si>
  <si>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</si>
  <si>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</si>
  <si>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</si>
  <si>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</si>
  <si>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</si>
  <si>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</si>
  <si>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</si>
  <si>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</si>
  <si>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</si>
  <si>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</si>
  <si>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</si>
  <si>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</si>
  <si>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</si>
  <si>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</si>
  <si>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</si>
  <si>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</si>
  <si>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</si>
  <si>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</si>
  <si>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</si>
  <si>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</si>
  <si>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</si>
  <si>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</si>
  <si>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</si>
  <si>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</si>
  <si>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</si>
  <si>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</si>
  <si>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</si>
  <si>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</si>
  <si>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</si>
  <si>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</si>
  <si>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</si>
  <si>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</si>
  <si>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</si>
  <si>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</si>
  <si>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</si>
  <si>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</si>
  <si>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</si>
  <si>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</si>
  <si>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</si>
  <si>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</si>
  <si>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</si>
  <si>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</si>
  <si>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</si>
  <si>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</si>
  <si>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</si>
  <si>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</si>
  <si>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</si>
  <si>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</si>
  <si>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</si>
  <si>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</si>
  <si>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</si>
  <si>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</si>
  <si>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</si>
  <si>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</si>
  <si>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</si>
  <si>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</si>
  <si>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</si>
  <si>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</si>
  <si>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</si>
  <si>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</si>
  <si>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</si>
  <si>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</si>
  <si>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</si>
  <si>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</si>
  <si>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</si>
  <si>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</si>
  <si>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</si>
  <si>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</si>
  <si>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</si>
  <si>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</si>
  <si>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</si>
  <si>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</si>
  <si>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</si>
  <si>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</si>
  <si>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</si>
  <si>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</si>
  <si>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</si>
  <si>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</si>
  <si>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</si>
  <si>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</si>
  <si>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</si>
  <si>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</si>
  <si>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</si>
  <si>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</si>
  <si>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</si>
  <si>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</si>
  <si>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</si>
  <si>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</si>
  <si>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</si>
  <si>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</si>
  <si>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</si>
  <si>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</si>
  <si>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</si>
  <si>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</si>
  <si>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</si>
  <si>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</si>
  <si>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</si>
  <si>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</si>
  <si>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</si>
  <si>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</si>
  <si>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</si>
  <si>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</si>
  <si>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</si>
  <si>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</si>
  <si>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</si>
  <si>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</si>
  <si>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</si>
  <si>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</si>
  <si>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</si>
  <si>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</si>
  <si>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</si>
  <si>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</si>
  <si>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</si>
  <si>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</si>
  <si>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</si>
  <si>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</si>
  <si>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</si>
  <si>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</si>
  <si>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</si>
  <si>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</si>
  <si>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</si>
  <si>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</si>
  <si>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</si>
  <si>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</si>
  <si>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</si>
  <si>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</si>
  <si>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</si>
  <si>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</si>
  <si>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</si>
  <si>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</si>
  <si>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</si>
  <si>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</si>
  <si>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</si>
  <si>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</si>
  <si>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</si>
  <si>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</si>
  <si>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</si>
  <si>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</si>
  <si>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</si>
  <si>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</si>
  <si>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</si>
  <si>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</si>
  <si>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</si>
  <si>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</si>
  <si>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</si>
  <si>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</si>
  <si>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</si>
  <si>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</si>
  <si>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</si>
  <si>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</si>
  <si>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</si>
  <si>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</si>
  <si>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</si>
  <si>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</si>
  <si>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</si>
  <si>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</si>
  <si>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</si>
  <si>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</si>
  <si>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</si>
  <si>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</si>
  <si>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</si>
  <si>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</si>
  <si>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</si>
  <si>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</si>
  <si>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</si>
  <si>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</si>
  <si>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</si>
  <si>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</si>
  <si>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</si>
  <si>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</si>
  <si>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</si>
  <si>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</si>
  <si>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</si>
  <si>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</si>
  <si>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</si>
  <si>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</si>
  <si>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</si>
  <si>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</si>
  <si>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</si>
  <si>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</si>
  <si>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</si>
  <si>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</si>
  <si>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</si>
  <si>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</si>
  <si>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</si>
  <si>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</si>
  <si>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</si>
  <si>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</si>
  <si>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</si>
  <si>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</si>
  <si>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</si>
  <si>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</si>
  <si>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</si>
  <si>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</si>
  <si>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</si>
  <si>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</si>
  <si>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</si>
  <si>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</si>
  <si>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</si>
  <si>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</si>
  <si>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</si>
  <si>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</si>
  <si>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</si>
  <si>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</si>
  <si>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</si>
  <si>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</si>
  <si>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</si>
  <si>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</si>
  <si>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</si>
  <si>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</si>
  <si>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</si>
  <si>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</si>
  <si>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</si>
  <si>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</si>
  <si>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</si>
  <si>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</si>
  <si>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</si>
  <si>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</si>
  <si>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</si>
  <si>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</si>
  <si>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</si>
  <si>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</si>
  <si>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</si>
  <si>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</si>
  <si>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</si>
  <si>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</si>
  <si>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</si>
  <si>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</si>
  <si>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</si>
  <si>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</si>
  <si>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</si>
  <si>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</si>
  <si>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</si>
  <si>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</si>
  <si>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</si>
  <si>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</si>
  <si>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</si>
  <si>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</si>
  <si>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</si>
  <si>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</si>
  <si>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</si>
  <si>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</si>
  <si>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</si>
  <si>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</si>
  <si>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</si>
  <si>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</si>
  <si>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</si>
  <si>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</si>
  <si>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</si>
  <si>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</si>
  <si>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</si>
  <si>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</si>
  <si>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</si>
  <si>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</si>
  <si>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</si>
  <si>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</si>
  <si>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</si>
  <si>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</si>
  <si>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</si>
  <si>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</si>
  <si>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</si>
  <si>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</si>
  <si>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</si>
  <si>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</si>
  <si>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</si>
  <si>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</si>
  <si>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</si>
  <si>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</si>
  <si>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</si>
  <si>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</si>
  <si>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</si>
  <si>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</si>
  <si>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</si>
  <si>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</si>
  <si>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</si>
  <si>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</si>
  <si>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</si>
  <si>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</si>
  <si>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</si>
  <si>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</si>
  <si>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</si>
  <si>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</si>
  <si>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</si>
  <si>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</si>
  <si>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</si>
  <si>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</si>
  <si>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</si>
  <si>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</si>
  <si>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</si>
  <si>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</si>
  <si>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</si>
  <si>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</si>
  <si>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</si>
  <si>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</si>
  <si>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</si>
  <si>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</si>
  <si>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</si>
  <si>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</si>
  <si>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</si>
  <si>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</si>
  <si>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</si>
  <si>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</si>
  <si>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</si>
  <si>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</si>
  <si>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</si>
  <si>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</si>
  <si>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</si>
  <si>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</si>
  <si>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</si>
  <si>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</si>
  <si>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</si>
  <si>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</si>
  <si>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</si>
  <si>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</si>
  <si>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</si>
  <si>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</si>
  <si>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</si>
  <si>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</si>
  <si>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</si>
  <si>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</si>
  <si>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</si>
  <si>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</si>
  <si>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</si>
  <si>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</si>
  <si>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</si>
  <si>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</si>
  <si>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</si>
  <si>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</si>
  <si>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</si>
  <si>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</si>
  <si>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</si>
  <si>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</si>
  <si>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</si>
  <si>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</si>
  <si>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</si>
  <si>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</si>
  <si>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</si>
  <si>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</si>
  <si>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</si>
  <si>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</si>
  <si>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</si>
  <si>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</si>
  <si>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</si>
  <si>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</si>
  <si>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</si>
  <si>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</si>
  <si>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</si>
  <si>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</si>
  <si>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</si>
  <si>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</si>
  <si>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</si>
  <si>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</si>
  <si>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</si>
  <si>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</si>
  <si>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</si>
  <si>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</si>
  <si>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</si>
  <si>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</si>
  <si>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</si>
  <si>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</si>
  <si>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</si>
  <si>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</si>
  <si>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</si>
  <si>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</si>
  <si>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</si>
  <si>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</si>
  <si>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</si>
  <si>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</si>
  <si>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</si>
  <si>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</si>
  <si>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</si>
  <si>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</si>
  <si>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</si>
  <si>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</si>
  <si>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</si>
  <si>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</si>
  <si>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</si>
  <si>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</si>
  <si>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</si>
  <si>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</si>
  <si>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</si>
  <si>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</si>
  <si>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</si>
  <si>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</si>
  <si>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</si>
  <si>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</si>
  <si>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</si>
  <si>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</si>
  <si>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</si>
  <si>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</si>
  <si>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</si>
  <si>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</si>
  <si>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</si>
  <si>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</si>
  <si>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</si>
  <si>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</si>
  <si>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</si>
  <si>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</si>
  <si>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</si>
  <si>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</si>
  <si>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</si>
  <si>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</si>
  <si>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</si>
  <si>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</si>
  <si>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</si>
  <si>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</si>
  <si>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</si>
  <si>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</si>
  <si>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</si>
  <si>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</si>
  <si>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</si>
  <si>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</si>
  <si>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</si>
  <si>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</si>
  <si>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</si>
  <si>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</si>
  <si>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</si>
  <si>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</si>
  <si>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</si>
  <si>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</si>
  <si>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</si>
  <si>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</si>
  <si>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</si>
  <si>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</si>
  <si>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</si>
  <si>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</si>
  <si>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</si>
  <si>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</si>
  <si>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</si>
  <si>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</si>
  <si>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</si>
  <si>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</si>
  <si>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</si>
  <si>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</si>
  <si>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</si>
  <si>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</si>
  <si>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</si>
  <si>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</si>
  <si>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</si>
  <si>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</si>
  <si>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</si>
  <si>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</si>
  <si>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</si>
  <si>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</si>
  <si>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</si>
  <si>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</si>
  <si>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</si>
  <si>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</si>
  <si>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</si>
  <si>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</si>
  <si>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</si>
  <si>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</si>
  <si>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</si>
  <si>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</si>
  <si>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</si>
  <si>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</si>
  <si>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</si>
  <si>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</si>
  <si>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</si>
  <si>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</si>
  <si>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</si>
  <si>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</si>
  <si>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</si>
  <si>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</si>
  <si>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</si>
  <si>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</si>
  <si>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</si>
  <si>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</si>
  <si>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</si>
  <si>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</si>
  <si>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</si>
  <si>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</si>
  <si>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</si>
  <si>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</si>
  <si>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</si>
  <si>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</si>
  <si>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</si>
  <si>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</si>
  <si>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</si>
  <si>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</si>
  <si>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</si>
  <si>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</si>
  <si>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</si>
  <si>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</si>
  <si>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</si>
  <si>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</si>
  <si>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</si>
  <si>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</si>
  <si>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</si>
  <si>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</si>
  <si>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</si>
  <si>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</si>
  <si>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</si>
  <si>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</si>
  <si>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</si>
  <si>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</si>
  <si>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</si>
  <si>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</si>
  <si>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</si>
  <si>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</si>
  <si>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</si>
  <si>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</si>
  <si>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</si>
  <si>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</si>
  <si>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</si>
  <si>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</si>
  <si>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</si>
  <si>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</si>
  <si>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</si>
  <si>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</si>
  <si>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</si>
  <si>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</si>
  <si>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</si>
  <si>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</si>
  <si>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</si>
  <si>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</si>
  <si>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</si>
  <si>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</si>
  <si>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</si>
  <si>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</si>
  <si>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</si>
  <si>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</si>
  <si>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</si>
  <si>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</si>
  <si>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</si>
  <si>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</si>
  <si>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</si>
  <si>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</si>
  <si>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</si>
  <si>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</si>
  <si>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</si>
  <si>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</si>
  <si>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</si>
  <si>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</si>
  <si>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</si>
  <si>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</si>
  <si>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</si>
  <si>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</si>
  <si>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</si>
  <si>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</si>
  <si>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</si>
  <si>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</si>
  <si>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</si>
  <si>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</si>
  <si>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</si>
  <si>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</si>
  <si>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</si>
  <si>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</si>
  <si>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</si>
  <si>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</si>
  <si>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</si>
  <si>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</si>
  <si>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</si>
  <si>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</si>
  <si>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</si>
  <si>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</si>
  <si>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</si>
  <si>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</si>
  <si>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</si>
  <si>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</si>
  <si>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</si>
  <si>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</si>
  <si>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</si>
  <si>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</si>
  <si>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</si>
  <si>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</si>
  <si>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</si>
  <si>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</si>
  <si>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</si>
  <si>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</si>
  <si>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</si>
  <si>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</si>
  <si>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</si>
  <si>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</si>
  <si>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</si>
  <si>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</si>
  <si>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</si>
  <si>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</si>
  <si>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</si>
  <si>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</si>
  <si>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</si>
  <si>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</si>
  <si>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</si>
  <si>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</si>
  <si>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</si>
  <si>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</si>
  <si>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</si>
  <si>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</si>
  <si>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</si>
  <si>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</si>
  <si>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</si>
  <si>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</si>
  <si>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</si>
  <si>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</si>
  <si>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</si>
  <si>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</si>
  <si>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</si>
  <si>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</si>
  <si>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</si>
  <si>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</si>
  <si>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</si>
  <si>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</si>
  <si>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</si>
  <si>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</si>
  <si>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</si>
  <si>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</si>
  <si>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</si>
  <si>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</si>
  <si>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</si>
  <si>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</si>
  <si>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</si>
  <si>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</si>
  <si>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</si>
  <si>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</si>
  <si>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</si>
  <si>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</si>
  <si>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</si>
  <si>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</si>
  <si>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</si>
  <si>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</si>
  <si>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</si>
  <si>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</si>
  <si>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</si>
  <si>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</si>
  <si>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</si>
  <si>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</si>
  <si>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</si>
  <si>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</si>
  <si>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</si>
  <si>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</si>
  <si>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</si>
  <si>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</si>
  <si>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</si>
  <si>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</si>
  <si>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</si>
  <si>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</si>
  <si>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</si>
  <si>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</si>
  <si>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</si>
  <si>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</si>
  <si>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</si>
  <si>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</si>
  <si>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</si>
  <si>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</si>
  <si>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</si>
  <si>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</si>
  <si>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</si>
  <si>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</si>
  <si>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</si>
  <si>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</si>
  <si>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</si>
  <si>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</si>
  <si>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</si>
  <si>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</si>
  <si>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</si>
  <si>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</si>
  <si>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</si>
  <si>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</si>
  <si>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</si>
  <si>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</si>
  <si>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</si>
  <si>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</si>
  <si>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</si>
  <si>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</si>
  <si>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</si>
  <si>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</si>
  <si>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</si>
  <si>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</si>
  <si>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</si>
  <si>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</si>
  <si>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</si>
  <si>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</si>
  <si>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</si>
  <si>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</si>
  <si>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</si>
  <si>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</si>
  <si>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</si>
  <si>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</si>
  <si>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</si>
  <si>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</si>
  <si>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</si>
  <si>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</si>
  <si>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</si>
  <si>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</si>
  <si>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</si>
  <si>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</si>
  <si>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</si>
  <si>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</si>
  <si>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</si>
  <si>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</si>
  <si>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</si>
  <si>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</si>
  <si>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</si>
  <si>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</si>
  <si>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</si>
  <si>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</si>
  <si>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</si>
  <si>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</si>
  <si>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</si>
  <si>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</si>
  <si>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</si>
  <si>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</si>
  <si>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</si>
  <si>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</si>
  <si>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</si>
  <si>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</si>
  <si>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</si>
  <si>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</si>
  <si>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</si>
  <si>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</si>
  <si>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</si>
  <si>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</si>
  <si>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</si>
  <si>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</si>
  <si>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</si>
  <si>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</si>
  <si>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</si>
  <si>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</si>
  <si>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</si>
  <si>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</si>
  <si>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</si>
  <si>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</si>
  <si>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</si>
  <si>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</si>
  <si>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</si>
  <si>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</si>
  <si>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</si>
  <si>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</si>
  <si>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</si>
  <si>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</si>
  <si>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</si>
  <si>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</si>
  <si>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</si>
  <si>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</si>
  <si>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</si>
  <si>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</si>
  <si>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</si>
  <si>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</si>
  <si>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</si>
  <si>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</si>
  <si>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</si>
  <si>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</si>
  <si>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</si>
  <si>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</si>
  <si>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</si>
  <si>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</si>
  <si>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</si>
  <si>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</si>
  <si>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</si>
  <si>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</si>
  <si>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</si>
  <si>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</si>
  <si>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</si>
  <si>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</si>
  <si>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</si>
  <si>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</si>
  <si>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</si>
  <si>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</si>
  <si>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</si>
  <si>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</si>
  <si>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</si>
  <si>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</si>
  <si>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</si>
  <si>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</si>
  <si>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</si>
  <si>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</si>
  <si>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</si>
  <si>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</si>
  <si>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</si>
  <si>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</si>
  <si>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</si>
  <si>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</si>
  <si>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</si>
  <si>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</si>
  <si>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</si>
  <si>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</si>
  <si>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</si>
  <si>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</si>
  <si>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</si>
  <si>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</si>
  <si>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</si>
  <si>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</si>
  <si>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</si>
  <si>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</si>
  <si>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</si>
  <si>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</si>
  <si>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</si>
  <si>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</si>
  <si>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</si>
  <si>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</si>
  <si>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</si>
  <si>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</si>
  <si>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</si>
  <si>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</si>
  <si>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</si>
  <si>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</si>
  <si>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</si>
  <si>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</si>
  <si>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</si>
  <si>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</si>
  <si>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</si>
  <si>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</si>
  <si>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</si>
  <si>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</si>
  <si>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</si>
  <si>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</si>
  <si>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</si>
  <si>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</si>
  <si>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</si>
  <si>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</si>
  <si>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</si>
  <si>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</si>
  <si>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</si>
  <si>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</si>
  <si>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</si>
  <si>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</si>
  <si>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</si>
  <si>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</si>
  <si>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</si>
  <si>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</si>
  <si>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</si>
  <si>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</si>
  <si>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</si>
  <si>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</si>
  <si>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</si>
  <si>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</si>
  <si>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</si>
  <si>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</si>
  <si>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</si>
  <si>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</si>
  <si>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</si>
  <si>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</si>
  <si>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</si>
  <si>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</si>
  <si>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</si>
  <si>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</si>
  <si>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</si>
  <si>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</si>
  <si>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</si>
  <si>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</si>
  <si>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</si>
  <si>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</si>
  <si>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</si>
  <si>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</si>
  <si>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</si>
  <si>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</si>
  <si>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</si>
  <si>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</si>
  <si>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</si>
  <si>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</si>
  <si>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</si>
  <si>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</si>
  <si>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</si>
  <si>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</si>
  <si>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</si>
  <si>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</si>
  <si>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</si>
  <si>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</si>
  <si>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</si>
  <si>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</si>
  <si>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</si>
  <si>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</si>
  <si>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</si>
  <si>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</si>
  <si>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</si>
  <si>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</si>
  <si>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</si>
  <si>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</si>
  <si>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</si>
  <si>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</si>
  <si>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</si>
  <si>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</si>
  <si>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</si>
  <si>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</si>
  <si>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</si>
  <si>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</si>
  <si>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</si>
  <si>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</si>
  <si>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</si>
  <si>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</si>
  <si>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</si>
  <si>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</si>
  <si>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</si>
  <si>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</si>
  <si>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</si>
  <si>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</si>
  <si>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</si>
  <si>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</si>
  <si>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</si>
  <si>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</si>
  <si>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</si>
  <si>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</si>
  <si>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</si>
  <si>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</si>
  <si>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</si>
  <si>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</si>
  <si>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</si>
  <si>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</si>
  <si>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</si>
  <si>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</si>
  <si>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</si>
  <si>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</si>
  <si>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</si>
  <si>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</si>
  <si>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</si>
  <si>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</si>
  <si>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</si>
  <si>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</si>
  <si>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</si>
  <si>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</si>
  <si>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</si>
  <si>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</si>
  <si>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</si>
  <si>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</si>
  <si>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</si>
  <si>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</si>
  <si>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</si>
  <si>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</si>
  <si>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</si>
  <si>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</si>
  <si>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</si>
  <si>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</si>
  <si>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</si>
  <si>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</si>
  <si>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</si>
  <si>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</si>
  <si>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</si>
  <si>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</si>
  <si>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</si>
  <si>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</si>
  <si>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</si>
  <si>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</si>
  <si>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</si>
  <si>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</si>
  <si>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</si>
  <si>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</si>
  <si>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</si>
  <si>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</si>
  <si>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</si>
  <si>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</si>
  <si>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</si>
  <si>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</si>
  <si>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</si>
  <si>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</si>
  <si>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</si>
  <si>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</si>
  <si>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</si>
  <si>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</si>
  <si>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</si>
  <si>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</si>
  <si>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</si>
  <si>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</si>
  <si>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</si>
  <si>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</si>
  <si>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</si>
  <si>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</si>
  <si>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</si>
  <si>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</si>
  <si>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</si>
  <si>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</si>
  <si>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</si>
  <si>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</si>
  <si>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</si>
  <si>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</si>
  <si>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</si>
  <si>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</si>
  <si>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</si>
  <si>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</si>
  <si>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</si>
  <si>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</si>
  <si>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</si>
  <si>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</si>
  <si>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</si>
  <si>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</si>
  <si>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</si>
  <si>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</si>
  <si>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</si>
  <si>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</si>
  <si>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</si>
  <si>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</si>
  <si>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</si>
  <si>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</si>
  <si>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</si>
  <si>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</si>
  <si>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</si>
  <si>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</si>
  <si>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</si>
  <si>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</si>
  <si>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</si>
  <si>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</si>
  <si>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</si>
  <si>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</si>
  <si>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</si>
  <si>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</si>
  <si>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</si>
  <si>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</si>
  <si>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</si>
  <si>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</si>
  <si>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</si>
  <si>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</si>
  <si>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</si>
  <si>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</si>
  <si>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</si>
  <si>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</si>
  <si>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</si>
  <si>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</si>
  <si>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</si>
  <si>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</si>
  <si>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</si>
  <si>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</si>
  <si>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</si>
  <si>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</si>
  <si>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</si>
  <si>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</si>
  <si>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</si>
  <si>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</si>
  <si>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</si>
  <si>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</si>
  <si>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</si>
  <si>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</si>
  <si>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</si>
  <si>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</si>
  <si>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</si>
  <si>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</si>
  <si>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</si>
  <si>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</si>
  <si>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</si>
  <si>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</si>
  <si>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</si>
  <si>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</si>
  <si>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</si>
  <si>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</si>
  <si>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</si>
  <si>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</si>
  <si>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</si>
  <si>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</si>
  <si>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</si>
  <si>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</si>
  <si>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</si>
  <si>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</si>
  <si>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</si>
  <si>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</si>
  <si>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</si>
  <si>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</si>
  <si>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</si>
  <si>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</si>
  <si>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</si>
  <si>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</si>
  <si>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</si>
  <si>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</si>
  <si>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</si>
  <si>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</si>
  <si>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</si>
  <si>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</si>
  <si>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</si>
  <si>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</si>
  <si>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</si>
  <si>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</si>
  <si>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</si>
  <si>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</si>
  <si>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</si>
  <si>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</si>
  <si>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</si>
  <si>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</si>
  <si>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</si>
  <si>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</si>
  <si>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</si>
  <si>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</si>
  <si>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</si>
  <si>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</si>
  <si>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</si>
  <si>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</si>
  <si>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</si>
  <si>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</si>
  <si>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</si>
  <si>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</si>
  <si>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</si>
  <si>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</si>
  <si>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</si>
  <si>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</si>
  <si>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</si>
  <si>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</si>
  <si>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</si>
  <si>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</si>
  <si>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</si>
  <si>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</si>
  <si>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</si>
  <si>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</si>
  <si>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</si>
  <si>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</si>
  <si>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</si>
  <si>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</si>
  <si>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</si>
  <si>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</si>
  <si>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</si>
  <si>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</si>
  <si>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</si>
  <si>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</si>
  <si>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</si>
  <si>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</si>
  <si>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</si>
  <si>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</si>
  <si>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</si>
  <si>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</si>
  <si>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</si>
  <si>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</si>
  <si>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</si>
  <si>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</si>
  <si>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</si>
  <si>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</si>
  <si>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</si>
  <si>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</si>
  <si>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</si>
  <si>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</si>
  <si>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</si>
  <si>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</si>
  <si>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</si>
  <si>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</si>
  <si>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</si>
  <si>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</si>
  <si>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</si>
  <si>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</si>
  <si>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</si>
  <si>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</si>
  <si>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</si>
  <si>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</si>
  <si>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</si>
  <si>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</si>
  <si>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</si>
  <si>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</si>
  <si>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</si>
  <si>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</si>
  <si>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</si>
  <si>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</si>
  <si>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</si>
  <si>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</si>
  <si>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</si>
  <si>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</si>
  <si>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</si>
  <si>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</si>
  <si>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</si>
  <si>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</si>
  <si>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</si>
  <si>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</si>
  <si>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</si>
  <si>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</si>
  <si>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</si>
  <si>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</si>
  <si>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</si>
  <si>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</si>
  <si>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</si>
  <si>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</si>
  <si>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</si>
  <si>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</si>
  <si>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</si>
  <si>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</si>
  <si>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</si>
  <si>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</si>
  <si>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</si>
  <si>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</si>
  <si>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</si>
  <si>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</si>
  <si>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</si>
  <si>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</si>
  <si>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</si>
  <si>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</si>
  <si>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</si>
  <si>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</si>
  <si>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</si>
  <si>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</si>
  <si>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</si>
  <si>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</si>
  <si>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</si>
  <si>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</si>
  <si>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</si>
  <si>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</si>
  <si>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</si>
  <si>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</si>
  <si>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</si>
  <si>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</si>
  <si>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</si>
  <si>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</si>
  <si>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</si>
  <si>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</si>
  <si>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</si>
  <si>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</si>
  <si>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</si>
  <si>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</si>
  <si>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</si>
  <si>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</si>
  <si>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</si>
  <si>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</si>
  <si>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</si>
  <si>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</si>
  <si>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</si>
  <si>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</si>
  <si>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</si>
  <si>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</si>
  <si>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</si>
  <si>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</si>
  <si>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</si>
  <si>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</si>
  <si>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</si>
  <si>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</si>
  <si>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</si>
  <si>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</si>
  <si>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</si>
  <si>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</si>
  <si>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</si>
  <si>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</si>
  <si>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</si>
  <si>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</si>
  <si>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</si>
  <si>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</si>
  <si>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</si>
  <si>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</si>
  <si>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</si>
  <si>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</si>
  <si>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</si>
  <si>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</si>
  <si>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</si>
  <si>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</si>
  <si>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</si>
  <si>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</si>
  <si>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</si>
  <si>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</si>
  <si>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</si>
  <si>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</si>
  <si>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</si>
  <si>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</si>
  <si>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</si>
  <si>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</si>
  <si>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</si>
  <si>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</si>
  <si>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</si>
  <si>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</si>
  <si>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</si>
  <si>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</si>
  <si>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</si>
  <si>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</si>
  <si>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</si>
  <si>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</si>
  <si>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</si>
  <si>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</si>
  <si>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</si>
  <si>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</si>
  <si>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</si>
  <si>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</si>
  <si>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</si>
  <si>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</si>
  <si>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</si>
  <si>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</si>
  <si>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</si>
  <si>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</si>
  <si>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</si>
  <si>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</si>
  <si>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</si>
  <si>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</si>
  <si>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</si>
  <si>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</si>
  <si>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</si>
  <si>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</si>
  <si>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</si>
  <si>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</si>
  <si>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</si>
  <si>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</si>
  <si>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</si>
  <si>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</si>
  <si>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</si>
  <si>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</si>
  <si>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</si>
  <si>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</si>
  <si>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</si>
  <si>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</si>
  <si>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</si>
  <si>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</si>
  <si>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</si>
  <si>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</si>
  <si>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</si>
  <si>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</si>
  <si>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</si>
  <si>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</si>
  <si>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</si>
  <si>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</si>
  <si>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</si>
  <si>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</si>
  <si>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</si>
  <si>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</si>
  <si>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</si>
  <si>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</si>
  <si>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</si>
  <si>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</si>
  <si>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</si>
  <si>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</si>
  <si>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</si>
  <si>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</si>
  <si>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</si>
  <si>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</si>
  <si>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</si>
  <si>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</si>
  <si>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</si>
  <si>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</si>
  <si>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</si>
  <si>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</si>
  <si>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</si>
  <si>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</si>
  <si>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</si>
  <si>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</si>
  <si>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</si>
  <si>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</si>
  <si>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</si>
  <si>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</si>
  <si>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</si>
  <si>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</si>
  <si>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</si>
  <si>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</si>
  <si>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</si>
  <si>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</si>
  <si>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</si>
  <si>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</si>
  <si>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</si>
  <si>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</si>
  <si>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</si>
  <si>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</si>
  <si>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</si>
  <si>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</si>
  <si>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</si>
  <si>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</si>
  <si>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</si>
  <si>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</si>
  <si>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</si>
  <si>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</si>
  <si>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</si>
  <si>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</si>
  <si>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</si>
  <si>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</si>
  <si>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</si>
  <si>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</si>
  <si>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</si>
  <si>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</si>
  <si>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</si>
  <si>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</si>
  <si>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</si>
  <si>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</si>
  <si>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</si>
  <si>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</si>
  <si>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</si>
  <si>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</si>
  <si>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</si>
  <si>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</si>
  <si>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</si>
  <si>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</si>
  <si>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</si>
  <si>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</si>
  <si>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</si>
  <si>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</si>
  <si>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</si>
  <si>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</si>
  <si>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</si>
  <si>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</si>
  <si>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</si>
  <si>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</si>
  <si>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</si>
  <si>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</si>
  <si>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</si>
  <si>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</si>
  <si>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</si>
  <si>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</si>
  <si>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</si>
  <si>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</si>
  <si>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</si>
  <si>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</si>
  <si>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</si>
  <si>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</si>
  <si>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</si>
  <si>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</si>
  <si>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</si>
  <si>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</si>
  <si>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</si>
  <si>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</si>
  <si>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</si>
  <si>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</si>
  <si>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</si>
  <si>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</si>
  <si>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</si>
  <si>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</si>
  <si>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</si>
  <si>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</si>
  <si>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</si>
  <si>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</si>
  <si>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</si>
  <si>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</si>
  <si>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</si>
  <si>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</si>
  <si>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</si>
  <si>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</si>
  <si>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</si>
  <si>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</si>
  <si>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</si>
  <si>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</si>
  <si>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</si>
  <si>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</si>
  <si>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</si>
  <si>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</si>
  <si>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</si>
  <si>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</si>
  <si>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</si>
  <si>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</si>
  <si>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</si>
  <si>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</si>
  <si>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</si>
  <si>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</si>
  <si>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</si>
  <si>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</si>
  <si>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</si>
  <si>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</si>
  <si>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</si>
  <si>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</si>
  <si>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</si>
  <si>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</si>
  <si>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</si>
  <si>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</si>
  <si>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</si>
  <si>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</si>
  <si>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</si>
  <si>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</si>
  <si>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</si>
  <si>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</si>
  <si>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</si>
  <si>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</si>
  <si>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</si>
  <si>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</si>
  <si>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</si>
  <si>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</si>
  <si>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</si>
  <si>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</si>
  <si>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</si>
  <si>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</si>
  <si>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</si>
  <si>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</si>
  <si>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</si>
  <si>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</si>
  <si>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</si>
  <si>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</si>
  <si>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</si>
  <si>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</si>
  <si>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</si>
  <si>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</si>
  <si>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</si>
  <si>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</si>
  <si>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</si>
  <si>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</si>
  <si>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</si>
  <si>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</si>
  <si>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</si>
  <si>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</si>
  <si>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</si>
  <si>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</si>
  <si>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</si>
  <si>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</si>
  <si>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</si>
  <si>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</si>
  <si>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</si>
  <si>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</si>
  <si>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</si>
  <si>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</si>
  <si>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</si>
  <si>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</si>
  <si>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</si>
  <si>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</si>
  <si>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</si>
  <si>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</si>
  <si>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</si>
  <si>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</si>
  <si>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</si>
  <si>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</si>
  <si>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</si>
  <si>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</si>
  <si>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</si>
  <si>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</si>
  <si>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</si>
  <si>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</si>
  <si>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</si>
  <si>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</si>
  <si>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</si>
  <si>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</si>
  <si>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</si>
  <si>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</si>
  <si>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</si>
  <si>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</si>
  <si>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</si>
  <si>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</si>
  <si>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</si>
  <si>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</si>
  <si>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</si>
  <si>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</si>
  <si>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</si>
  <si>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</si>
  <si>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</si>
  <si>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</si>
  <si>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</si>
  <si>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</si>
  <si>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</si>
  <si>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</si>
  <si>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</si>
  <si>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</si>
  <si>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</si>
  <si>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</si>
  <si>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</si>
  <si>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</si>
  <si>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</si>
  <si>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</si>
  <si>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</si>
  <si>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</si>
  <si>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</si>
  <si>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</si>
  <si>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</si>
  <si>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</si>
  <si>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</si>
  <si>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</si>
  <si>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</si>
  <si>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</si>
  <si>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</si>
  <si>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</si>
  <si>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</si>
  <si>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</si>
  <si>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</si>
  <si>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</si>
  <si>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</si>
  <si>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</si>
  <si>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</si>
  <si>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</si>
  <si>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</si>
  <si>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</si>
  <si>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</si>
  <si>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</si>
  <si>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</si>
  <si>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</si>
  <si>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</si>
  <si>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</si>
  <si>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</si>
  <si>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</si>
  <si>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</si>
  <si>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</si>
  <si>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</si>
  <si>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</si>
  <si>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</si>
  <si>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</si>
  <si>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</si>
  <si>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</si>
  <si>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</si>
  <si>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</si>
  <si>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</si>
  <si>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</si>
  <si>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</si>
  <si>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</si>
  <si>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</si>
  <si>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</si>
  <si>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</si>
  <si>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</si>
  <si>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</si>
  <si>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</si>
  <si>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</si>
  <si>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</si>
  <si>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</si>
  <si>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</si>
  <si>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</si>
  <si>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</si>
  <si>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</si>
  <si>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</si>
  <si>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</si>
  <si>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</si>
  <si>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</si>
  <si>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</si>
  <si>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</si>
  <si>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</si>
  <si>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</si>
  <si>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</si>
  <si>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</si>
  <si>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</si>
  <si>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</si>
  <si>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</si>
  <si>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</si>
  <si>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</si>
  <si>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</si>
  <si>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</si>
  <si>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</si>
  <si>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</si>
  <si>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</si>
  <si>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</si>
  <si>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</si>
  <si>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</si>
  <si>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</si>
  <si>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</si>
  <si>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</si>
  <si>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</si>
  <si>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</si>
  <si>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</si>
  <si>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</si>
  <si>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</si>
  <si>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</si>
  <si>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</si>
  <si>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</si>
  <si>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</si>
  <si>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</si>
  <si>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</si>
  <si>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</si>
  <si>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</si>
  <si>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</si>
  <si>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</si>
  <si>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</si>
  <si>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</si>
  <si>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</si>
  <si>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</si>
  <si>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</si>
  <si>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</si>
  <si>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</si>
  <si>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</si>
  <si>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</si>
  <si>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</si>
  <si>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</si>
  <si>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</si>
  <si>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</si>
  <si>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</si>
  <si>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</si>
  <si>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</si>
  <si>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</si>
  <si>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</si>
  <si>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</si>
  <si>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</si>
  <si>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</si>
  <si>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</si>
  <si>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</si>
  <si>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</si>
  <si>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</si>
  <si>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</si>
  <si>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</si>
  <si>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</si>
  <si>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</si>
  <si>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</si>
  <si>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</si>
  <si>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</si>
  <si>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</si>
  <si>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</si>
  <si>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</si>
  <si>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</si>
  <si>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</si>
  <si>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</si>
  <si>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</si>
  <si>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</si>
  <si>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</si>
  <si>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</si>
  <si>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</si>
  <si>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</si>
  <si>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</si>
  <si>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</si>
  <si>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</si>
  <si>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</si>
  <si>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</si>
  <si>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</si>
  <si>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</si>
  <si>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</si>
  <si>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</si>
  <si>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</si>
  <si>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</si>
  <si>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</si>
  <si>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</si>
  <si>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</si>
  <si>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</si>
  <si>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</si>
  <si>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</si>
  <si>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</si>
  <si>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</si>
  <si>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</si>
  <si>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</si>
  <si>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</si>
  <si>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</si>
  <si>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</si>
  <si>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</si>
  <si>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</si>
  <si>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</si>
  <si>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</si>
  <si>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</si>
  <si>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</si>
  <si>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</si>
  <si>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</si>
  <si>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</si>
  <si>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</si>
  <si>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</si>
  <si>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</si>
  <si>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</si>
  <si>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</si>
  <si>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</si>
  <si>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</si>
  <si>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</si>
  <si>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</si>
  <si>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</si>
  <si>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</si>
  <si>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</si>
  <si>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</si>
  <si>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</si>
  <si>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</si>
  <si>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</si>
  <si>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</si>
  <si>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</si>
  <si>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</si>
  <si>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</si>
  <si>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</si>
  <si>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</si>
  <si>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</si>
  <si>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</si>
  <si>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</si>
  <si>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</si>
  <si>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</si>
  <si>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</si>
  <si>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</si>
  <si>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</si>
  <si>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</si>
  <si>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</si>
  <si>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</si>
  <si>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</si>
  <si>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</si>
  <si>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</si>
  <si>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</si>
  <si>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</si>
  <si>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</si>
  <si>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</si>
  <si>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</si>
  <si>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</si>
  <si>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</si>
  <si>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</si>
  <si>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</si>
  <si>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</si>
  <si>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</si>
  <si>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</si>
  <si>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</si>
  <si>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</si>
  <si>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</si>
  <si>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</si>
  <si>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</si>
  <si>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</si>
  <si>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</si>
  <si>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</si>
  <si>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</si>
  <si>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</si>
  <si>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</si>
  <si>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</si>
  <si>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</si>
  <si>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</si>
  <si>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</si>
  <si>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</si>
  <si>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</si>
  <si>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</si>
  <si>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</si>
  <si>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</si>
  <si>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</si>
  <si>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</si>
  <si>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</si>
  <si>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</si>
  <si>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</si>
  <si>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</si>
  <si>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</si>
  <si>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</si>
  <si>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</si>
  <si>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</si>
  <si>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</si>
  <si>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</si>
  <si>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</si>
  <si>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</si>
  <si>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</si>
  <si>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</si>
  <si>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</si>
  <si>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</si>
  <si>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</si>
  <si>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</si>
  <si>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</si>
  <si>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</si>
  <si>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</si>
  <si>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</si>
  <si>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</si>
  <si>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</si>
  <si>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</si>
  <si>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</si>
  <si>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</si>
  <si>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</si>
  <si>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</si>
  <si>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</si>
  <si>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</si>
  <si>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</si>
  <si>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</si>
  <si>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</si>
  <si>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</si>
  <si>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</si>
  <si>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</si>
  <si>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</si>
  <si>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</si>
  <si>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</si>
  <si>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</si>
  <si>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</si>
  <si>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</si>
  <si>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</si>
  <si>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</si>
  <si>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</si>
  <si>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</si>
  <si>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</si>
  <si>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</si>
  <si>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</si>
  <si>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</si>
  <si>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</si>
  <si>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</si>
  <si>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</si>
  <si>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</si>
  <si>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</si>
  <si>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</si>
  <si>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</si>
  <si>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</si>
  <si>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</si>
  <si>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</si>
  <si>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</si>
  <si>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</si>
  <si>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</si>
  <si>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</si>
  <si>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</si>
  <si>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</si>
  <si>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</si>
  <si>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</si>
  <si>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</si>
  <si>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</si>
  <si>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</si>
  <si>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</si>
  <si>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</si>
  <si>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</si>
  <si>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</si>
  <si>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</si>
  <si>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</si>
  <si>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</si>
  <si>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</si>
  <si>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</si>
  <si>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</si>
  <si>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</si>
  <si>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</si>
  <si>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</si>
  <si>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</si>
  <si>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</si>
  <si>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</si>
  <si>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</si>
  <si>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</si>
  <si>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</si>
  <si>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</si>
  <si>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</si>
  <si>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</si>
  <si>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</si>
  <si>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</si>
  <si>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</si>
  <si>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</si>
  <si>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</si>
  <si>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</si>
  <si>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</si>
  <si>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</si>
  <si>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</si>
  <si>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</si>
  <si>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</si>
  <si>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</si>
  <si>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</si>
  <si>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</si>
  <si>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</si>
  <si>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</si>
  <si>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</si>
  <si>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</si>
  <si>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</si>
  <si>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</si>
  <si>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</si>
  <si>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</si>
  <si>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</si>
  <si>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</si>
  <si>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</si>
  <si>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</si>
  <si>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</si>
  <si>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</si>
  <si>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</si>
  <si>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</si>
  <si>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</si>
  <si>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</si>
  <si>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</si>
  <si>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</si>
  <si>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</si>
  <si>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</si>
  <si>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</si>
  <si>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</si>
  <si>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</si>
  <si>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</si>
  <si>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</si>
  <si>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</si>
  <si>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</si>
  <si>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</si>
  <si>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</si>
  <si>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</si>
  <si>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</si>
  <si>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</si>
  <si>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</si>
  <si>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</si>
  <si>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</si>
  <si>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</si>
  <si>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</si>
  <si>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</si>
  <si>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</si>
  <si>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</si>
  <si>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</si>
  <si>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</si>
  <si>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</si>
  <si>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</si>
  <si>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</si>
  <si>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</si>
  <si>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</si>
  <si>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</si>
  <si>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</si>
  <si>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</si>
  <si>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</si>
  <si>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</si>
  <si>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</si>
  <si>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</si>
  <si>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</si>
  <si>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</si>
  <si>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</si>
  <si>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</si>
  <si>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</si>
  <si>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</si>
  <si>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</si>
  <si>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</si>
  <si>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</si>
  <si>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</si>
  <si>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</si>
  <si>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</si>
  <si>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</si>
  <si>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</si>
  <si>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</si>
  <si>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</si>
  <si>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</si>
  <si>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</si>
  <si>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</si>
  <si>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</si>
  <si>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</si>
  <si>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</si>
  <si>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</si>
  <si>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</si>
  <si>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</si>
  <si>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</si>
  <si>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</si>
  <si>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</si>
  <si>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</si>
  <si>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</si>
  <si>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</si>
  <si>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</si>
  <si>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</si>
  <si>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</si>
  <si>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</si>
  <si>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</si>
  <si>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</si>
  <si>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</si>
  <si>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</si>
  <si>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</si>
  <si>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</si>
  <si>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</si>
  <si>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</si>
  <si>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</si>
  <si>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</si>
  <si>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</si>
  <si>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</si>
  <si>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</si>
  <si>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</si>
  <si>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</si>
  <si>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</si>
  <si>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</si>
  <si>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</si>
  <si>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</si>
  <si>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</si>
  <si>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</si>
  <si>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</si>
  <si>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</si>
  <si>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</si>
  <si>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</si>
  <si>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</si>
  <si>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</si>
  <si>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</si>
  <si>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</si>
  <si>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</si>
  <si>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</si>
  <si>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</si>
  <si>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</si>
  <si>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</si>
  <si>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</si>
  <si>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</si>
  <si>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</si>
  <si>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</si>
  <si>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</si>
  <si>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</si>
  <si>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</si>
  <si>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</si>
  <si>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</si>
  <si>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</si>
  <si>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</si>
  <si>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</si>
  <si>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</si>
  <si>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</si>
  <si>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</si>
  <si>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</si>
  <si>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</si>
  <si>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</si>
  <si>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</si>
  <si>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</si>
  <si>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</si>
  <si>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</si>
  <si>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</si>
  <si>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</si>
  <si>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</si>
  <si>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</si>
  <si>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</si>
  <si>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</si>
  <si>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</si>
  <si>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</si>
  <si>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</si>
  <si>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</si>
  <si>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</si>
  <si>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</si>
  <si>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</si>
  <si>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</si>
  <si>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</si>
  <si>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</si>
  <si>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</si>
  <si>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</si>
  <si>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</si>
  <si>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</si>
  <si>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</si>
  <si>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</si>
  <si>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</si>
  <si>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</si>
  <si>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</si>
  <si>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</si>
  <si>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</si>
  <si>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</si>
  <si>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</si>
  <si>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</si>
  <si>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</si>
  <si>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</si>
  <si>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</si>
  <si>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</si>
  <si>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</si>
  <si>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</si>
  <si>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</si>
  <si>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</si>
  <si>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</si>
  <si>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</si>
  <si>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</si>
  <si>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</si>
  <si>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</si>
  <si>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</si>
  <si>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</si>
  <si>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</si>
  <si>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</si>
  <si>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</si>
  <si>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</si>
  <si>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</si>
  <si>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</si>
  <si>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</si>
  <si>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</si>
  <si>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</si>
  <si>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</si>
  <si>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</si>
  <si>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</si>
  <si>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</si>
  <si>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</si>
  <si>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</si>
  <si>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</si>
  <si>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</si>
  <si>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</si>
  <si>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</si>
  <si>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</si>
  <si>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</si>
  <si>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</si>
  <si>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</si>
  <si>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</si>
  <si>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</si>
  <si>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</si>
  <si>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</si>
  <si>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</si>
  <si>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</si>
  <si>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</si>
  <si>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</si>
  <si>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</si>
  <si>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</si>
  <si>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</si>
  <si>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</si>
  <si>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</si>
  <si>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</si>
  <si>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</si>
  <si>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</si>
  <si>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</si>
  <si>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</si>
  <si>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</si>
  <si>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</si>
  <si>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</si>
  <si>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</si>
  <si>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</si>
  <si>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</si>
  <si>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</si>
  <si>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</si>
  <si>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</si>
  <si>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</si>
  <si>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</si>
  <si>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</si>
  <si>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</si>
  <si>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</si>
  <si>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</si>
  <si>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</si>
  <si>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</si>
  <si>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</si>
  <si>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</si>
  <si>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</si>
  <si>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</si>
  <si>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</si>
  <si>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</si>
  <si>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</si>
  <si>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</si>
  <si>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</si>
  <si>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</si>
  <si>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</si>
  <si>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</si>
  <si>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</si>
  <si>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</si>
  <si>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</si>
  <si>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</si>
  <si>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</si>
  <si>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</si>
  <si>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</si>
  <si>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</si>
  <si>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</si>
  <si>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</si>
  <si>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</si>
  <si>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</si>
  <si>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</si>
  <si>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</si>
  <si>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</si>
  <si>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</si>
  <si>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</si>
  <si>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</si>
  <si>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</si>
  <si>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</si>
  <si>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</si>
  <si>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</si>
  <si>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</si>
  <si>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</si>
  <si>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</si>
  <si>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</si>
  <si>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</si>
  <si>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</si>
  <si>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</si>
  <si>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</si>
  <si>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</si>
  <si>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</si>
  <si>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</si>
  <si>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</si>
  <si>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</si>
  <si>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</si>
  <si>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</si>
  <si>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</si>
  <si>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</si>
  <si>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</si>
  <si>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</si>
  <si>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</si>
  <si>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</si>
  <si>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</si>
  <si>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</si>
  <si>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</si>
  <si>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</si>
  <si>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</si>
  <si>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</si>
  <si>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</si>
  <si>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</si>
  <si>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</si>
  <si>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</si>
  <si>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</si>
  <si>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</si>
  <si>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</si>
  <si>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</si>
  <si>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</si>
  <si>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</si>
  <si>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</si>
  <si>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</si>
  <si>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</si>
  <si>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</si>
  <si>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</si>
  <si>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</si>
  <si>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</si>
  <si>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</si>
  <si>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</si>
  <si>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</si>
  <si>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</si>
  <si>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</si>
  <si>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</si>
  <si>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</si>
  <si>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</si>
  <si>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</si>
  <si>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</si>
  <si>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</si>
  <si>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</si>
  <si>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</si>
  <si>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</si>
  <si>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</si>
  <si>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</si>
  <si>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</si>
  <si>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</si>
  <si>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</si>
  <si>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</si>
  <si>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</si>
  <si>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</si>
  <si>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</si>
  <si>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</si>
  <si>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</si>
  <si>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</si>
  <si>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</si>
  <si>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</si>
  <si>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</si>
  <si>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</si>
  <si>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</si>
  <si>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</si>
  <si>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</si>
  <si>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</si>
  <si>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</si>
  <si>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</si>
  <si>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</si>
  <si>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</si>
  <si>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</si>
  <si>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</si>
  <si>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</si>
  <si>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</si>
  <si>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</si>
  <si>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</si>
  <si>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</si>
  <si>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</si>
  <si>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</si>
  <si>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</si>
  <si>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</si>
  <si>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</si>
  <si>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</si>
  <si>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</si>
  <si>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</si>
  <si>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</si>
  <si>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</si>
  <si>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</si>
  <si>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</si>
  <si>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</si>
  <si>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</si>
  <si>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</si>
  <si>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</si>
  <si>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</si>
  <si>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</si>
  <si>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</si>
  <si>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</si>
  <si>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</si>
  <si>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</si>
  <si>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</si>
  <si>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</si>
  <si>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</si>
  <si>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</si>
  <si>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</si>
  <si>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</si>
  <si>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</si>
  <si>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</si>
  <si>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</si>
  <si>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</si>
  <si>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</si>
  <si>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</si>
  <si>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</si>
  <si>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</si>
  <si>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</si>
  <si>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</si>
  <si>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</si>
  <si>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</si>
  <si>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</si>
  <si>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</si>
  <si>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</si>
  <si>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</si>
  <si>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</si>
  <si>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</si>
  <si>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</si>
  <si>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</si>
  <si>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</si>
  <si>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</si>
  <si>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</si>
  <si>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</si>
  <si>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</si>
  <si>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</si>
  <si>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</si>
  <si>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</si>
  <si>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</si>
  <si>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</si>
  <si>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</si>
  <si>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</si>
  <si>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</si>
  <si>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</si>
  <si>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</si>
  <si>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</si>
  <si>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</si>
  <si>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</si>
  <si>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</si>
  <si>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</si>
  <si>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</si>
  <si>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</si>
  <si>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</si>
  <si>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</si>
  <si>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</si>
  <si>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</si>
  <si>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</si>
  <si>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</si>
  <si>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</si>
  <si>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</si>
  <si>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</si>
  <si>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</si>
  <si>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</si>
  <si>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</si>
  <si>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</si>
  <si>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</si>
  <si>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</si>
  <si>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</si>
  <si>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</si>
  <si>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</si>
  <si>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</si>
  <si>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</si>
  <si>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</si>
  <si>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</si>
  <si>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</si>
  <si>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</si>
  <si>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</si>
  <si>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</si>
  <si>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</si>
  <si>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</si>
  <si>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</si>
  <si>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</si>
  <si>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</si>
  <si>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</si>
  <si>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</si>
  <si>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</si>
  <si>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</si>
  <si>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</si>
  <si>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</si>
  <si>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</si>
  <si>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</si>
  <si>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</si>
  <si>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</si>
  <si>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</si>
  <si>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</si>
  <si>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</si>
  <si>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</si>
  <si>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</si>
  <si>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</si>
  <si>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</si>
  <si>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</si>
  <si>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</si>
  <si>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</si>
  <si>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</si>
  <si>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</si>
  <si>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</si>
  <si>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</si>
  <si>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</si>
  <si>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</si>
  <si>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</si>
  <si>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</si>
  <si>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</si>
  <si>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</si>
  <si>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</si>
  <si>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</si>
  <si>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</si>
  <si>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</si>
  <si>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</si>
  <si>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</si>
  <si>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</si>
  <si>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</si>
  <si>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</si>
  <si>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</si>
  <si>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</si>
  <si>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</si>
  <si>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</si>
  <si>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</si>
  <si>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</si>
  <si>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</si>
  <si>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</si>
  <si>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</si>
  <si>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</si>
  <si>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</si>
  <si>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</si>
  <si>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</si>
  <si>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</si>
  <si>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</si>
  <si>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</si>
  <si>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</si>
  <si>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</si>
  <si>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</si>
  <si>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</si>
  <si>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</si>
  <si>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</si>
  <si>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</si>
  <si>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</si>
  <si>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</si>
  <si>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</si>
  <si>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</si>
  <si>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</si>
  <si>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</si>
  <si>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</si>
  <si>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</si>
  <si>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</si>
  <si>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</si>
  <si>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</si>
  <si>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</si>
  <si>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</si>
  <si>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</si>
  <si>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</si>
  <si>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</si>
  <si>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</si>
  <si>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</si>
  <si>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</si>
  <si>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</si>
  <si>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</si>
  <si>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</si>
  <si>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</si>
  <si>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</si>
  <si>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</si>
  <si>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</si>
  <si>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</si>
  <si>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</si>
  <si>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</si>
  <si>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</si>
  <si>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</si>
  <si>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</si>
  <si>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</si>
  <si>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</si>
  <si>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</si>
  <si>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</si>
  <si>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</si>
  <si>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</si>
  <si>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</si>
  <si>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</si>
  <si>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</si>
  <si>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</si>
  <si>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</si>
  <si>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</si>
  <si>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</si>
  <si>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</si>
  <si>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</si>
  <si>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</si>
  <si>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</si>
  <si>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</si>
  <si>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</si>
  <si>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</si>
  <si>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</si>
  <si>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</si>
  <si>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</si>
  <si>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</si>
  <si>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</si>
  <si>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</si>
  <si>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</si>
  <si>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</si>
  <si>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</si>
  <si>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</si>
  <si>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</si>
  <si>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</si>
  <si>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</si>
  <si>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</si>
  <si>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</si>
  <si>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</si>
  <si>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</si>
  <si>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</si>
  <si>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</si>
  <si>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</si>
  <si>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</si>
  <si>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</si>
  <si>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</si>
  <si>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</si>
  <si>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</si>
  <si>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</si>
  <si>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</si>
  <si>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</si>
  <si>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</si>
  <si>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</si>
  <si>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</si>
  <si>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</si>
  <si>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</si>
  <si>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</si>
  <si>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</si>
  <si>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</si>
  <si>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</si>
  <si>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</si>
  <si>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</si>
  <si>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</si>
  <si>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</si>
  <si>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</si>
  <si>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</si>
  <si>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</si>
  <si>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</si>
  <si>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</si>
  <si>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</si>
  <si>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</si>
  <si>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</si>
  <si>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</si>
  <si>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</si>
  <si>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</si>
  <si>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</si>
  <si>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</si>
  <si>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</si>
  <si>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</si>
  <si>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</si>
  <si>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</si>
  <si>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</si>
  <si>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</si>
  <si>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</si>
  <si>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</si>
  <si>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</si>
  <si>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</si>
  <si>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</si>
  <si>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</si>
  <si>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</si>
  <si>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</si>
  <si>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</si>
  <si>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</si>
  <si>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</si>
  <si>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</si>
  <si>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</si>
  <si>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</si>
  <si>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</si>
  <si>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</si>
  <si>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</si>
  <si>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</si>
  <si>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</si>
  <si>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</si>
  <si>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</si>
  <si>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</si>
  <si>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</si>
  <si>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</si>
  <si>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</si>
  <si>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</si>
  <si>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</si>
  <si>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</si>
  <si>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</si>
  <si>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</si>
  <si>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</si>
  <si>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</si>
  <si>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</si>
  <si>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</si>
  <si>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</si>
  <si>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</si>
  <si>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</si>
  <si>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</si>
  <si>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</si>
  <si>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</si>
  <si>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</si>
  <si>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</si>
  <si>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</si>
  <si>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</si>
  <si>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</si>
  <si>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</si>
  <si>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</si>
  <si>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</si>
  <si>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</si>
  <si>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</si>
  <si>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</si>
  <si>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</si>
  <si>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</si>
  <si>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</si>
  <si>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</si>
  <si>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</si>
  <si>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</si>
  <si>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</si>
  <si>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</si>
  <si>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</si>
  <si>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</si>
  <si>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</si>
  <si>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</si>
  <si>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</si>
  <si>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</si>
  <si>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</si>
  <si>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</si>
  <si>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</si>
  <si>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</si>
  <si>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</si>
  <si>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</si>
  <si>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</si>
  <si>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</si>
  <si>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</si>
  <si>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</si>
  <si>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</si>
  <si>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</si>
  <si>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</si>
  <si>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</si>
  <si>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</si>
  <si>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</si>
  <si>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</si>
  <si>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</si>
  <si>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</si>
  <si>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</si>
  <si>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</si>
  <si>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</si>
  <si>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</si>
  <si>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</si>
  <si>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</si>
  <si>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</si>
  <si>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</si>
  <si>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</si>
  <si>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</si>
  <si>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</si>
  <si>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</si>
  <si>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</si>
  <si>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</si>
  <si>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</si>
  <si>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</si>
  <si>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</si>
  <si>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</si>
  <si>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</si>
  <si>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</si>
  <si>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</si>
  <si>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</si>
  <si>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</si>
  <si>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</si>
  <si>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</si>
  <si>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</si>
  <si>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</si>
  <si>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</si>
  <si>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</si>
  <si>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</si>
  <si>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</si>
  <si>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</si>
  <si>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</si>
  <si>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</si>
  <si>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</si>
  <si>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</si>
  <si>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</si>
  <si>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</si>
  <si>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</si>
  <si>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</si>
  <si>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</si>
  <si>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</si>
  <si>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</si>
  <si>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</si>
  <si>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</si>
  <si>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</si>
  <si>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</si>
  <si>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</si>
  <si>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</si>
  <si>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</si>
  <si>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</si>
  <si>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</si>
  <si>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</si>
  <si>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</si>
  <si>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</si>
  <si>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</si>
  <si>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</si>
  <si>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</si>
  <si>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</si>
  <si>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</si>
  <si>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</si>
  <si>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</si>
  <si>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</si>
  <si>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</si>
  <si>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</si>
  <si>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</si>
  <si>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</si>
  <si>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</si>
  <si>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</si>
  <si>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</si>
  <si>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</si>
  <si>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</si>
  <si>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</si>
  <si>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</si>
  <si>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</si>
  <si>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</si>
  <si>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</si>
  <si>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</si>
  <si>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</si>
  <si>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</si>
  <si>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</si>
  <si>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</si>
  <si>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</si>
  <si>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</si>
  <si>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</si>
  <si>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</si>
  <si>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</si>
  <si>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</si>
  <si>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</si>
  <si>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</si>
  <si>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</si>
  <si>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</si>
  <si>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</si>
  <si>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</si>
  <si>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</si>
  <si>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</si>
  <si>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</si>
  <si>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</si>
  <si>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</si>
  <si>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</si>
  <si>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</si>
  <si>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</si>
  <si>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</si>
  <si>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</si>
  <si>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</si>
  <si>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</si>
  <si>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</si>
  <si>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</si>
  <si>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</si>
  <si>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</si>
  <si>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</si>
  <si>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</si>
  <si>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</si>
  <si>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</si>
  <si>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</si>
  <si>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</si>
  <si>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</si>
  <si>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</si>
  <si>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</si>
  <si>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</si>
  <si>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</si>
  <si>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</si>
  <si>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</si>
  <si>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</si>
  <si>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</si>
  <si>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</si>
  <si>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</si>
  <si>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</si>
  <si>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</si>
  <si>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</si>
  <si>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</si>
  <si>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</si>
  <si>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</si>
  <si>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</si>
  <si>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</si>
  <si>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</si>
  <si>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</si>
  <si>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</si>
  <si>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</si>
  <si>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</si>
  <si>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</si>
  <si>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</si>
  <si>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</si>
  <si>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</si>
  <si>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</si>
  <si>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</si>
  <si>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</si>
  <si>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</si>
  <si>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</si>
  <si>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</si>
  <si>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</si>
  <si>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</si>
  <si>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</si>
  <si>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</si>
  <si>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</si>
  <si>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</si>
  <si>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</si>
  <si>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</si>
  <si>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</si>
  <si>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</si>
  <si>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</si>
  <si>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</si>
  <si>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</si>
  <si>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</si>
  <si>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</si>
  <si>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</si>
  <si>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</si>
  <si>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</si>
  <si>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</si>
  <si>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</si>
  <si>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</si>
  <si>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</si>
  <si>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</si>
  <si>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</si>
  <si>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</si>
  <si>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</si>
  <si>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</si>
  <si>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</si>
  <si>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</si>
  <si>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</si>
  <si>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</si>
  <si>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</si>
  <si>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</si>
  <si>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</si>
  <si>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</si>
  <si>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</si>
  <si>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</si>
  <si>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</si>
  <si>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</si>
  <si>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</si>
  <si>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</si>
  <si>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</si>
  <si>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</si>
  <si>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</si>
  <si>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</si>
  <si>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</si>
  <si>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</si>
  <si>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</si>
  <si>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</si>
  <si>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</si>
  <si>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</si>
  <si>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</si>
  <si>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</si>
  <si>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</si>
  <si>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</si>
  <si>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</si>
  <si>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</si>
  <si>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</si>
  <si>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</si>
  <si>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</si>
  <si>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</si>
  <si>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</si>
  <si>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</si>
  <si>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</si>
  <si>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</si>
  <si>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</si>
  <si>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</si>
  <si>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</si>
  <si>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</si>
  <si>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</si>
  <si>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</si>
  <si>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</si>
  <si>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</si>
  <si>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</si>
  <si>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</si>
  <si>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</si>
  <si>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</si>
  <si>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</si>
  <si>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</si>
  <si>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</si>
  <si>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</si>
  <si>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</si>
  <si>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</si>
  <si>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</si>
  <si>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</si>
  <si>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</si>
  <si>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</si>
  <si>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</si>
  <si>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</si>
  <si>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</si>
  <si>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</si>
  <si>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</si>
  <si>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</si>
  <si>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</si>
  <si>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</si>
  <si>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</si>
  <si>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</si>
  <si>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</si>
  <si>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</si>
  <si>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</si>
  <si>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</si>
  <si>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</si>
  <si>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</si>
  <si>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</si>
  <si>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</si>
  <si>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</si>
  <si>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</si>
  <si>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</si>
  <si>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</si>
  <si>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</si>
  <si>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</si>
  <si>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</si>
  <si>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</si>
  <si>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</si>
  <si>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</si>
  <si>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</si>
  <si>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</si>
  <si>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</si>
  <si>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</si>
  <si>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</si>
  <si>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</si>
  <si>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</si>
  <si>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</si>
  <si>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</si>
  <si>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</si>
  <si>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</si>
  <si>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</si>
  <si>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</si>
  <si>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</si>
  <si>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</si>
  <si>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</si>
  <si>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</si>
  <si>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</si>
  <si>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</si>
  <si>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</si>
  <si>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</si>
  <si>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</si>
  <si>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</si>
  <si>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</si>
  <si>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</si>
  <si>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</si>
  <si>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</si>
  <si>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</si>
  <si>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</si>
  <si>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</si>
  <si>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</si>
  <si>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</si>
  <si>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</si>
  <si>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</si>
  <si>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</si>
  <si>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</si>
  <si>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</si>
  <si>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</si>
  <si>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</si>
  <si>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</si>
  <si>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</si>
  <si>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</si>
  <si>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</si>
  <si>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</si>
  <si>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</si>
  <si>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</si>
  <si>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</si>
  <si>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</si>
  <si>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</si>
  <si>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</si>
  <si>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</si>
  <si>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</si>
  <si>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</si>
  <si>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</si>
  <si>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</si>
  <si>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</si>
  <si>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</si>
  <si>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</si>
  <si>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</si>
  <si>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</si>
  <si>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</si>
  <si>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</si>
  <si>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</si>
  <si>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</si>
  <si>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</si>
  <si>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</si>
  <si>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</si>
  <si>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</si>
  <si>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</si>
  <si>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</si>
  <si>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</si>
  <si>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</si>
  <si>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</si>
  <si>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</si>
  <si>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</si>
  <si>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</si>
  <si>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</si>
  <si>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</si>
  <si>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</si>
  <si>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</si>
  <si>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</si>
  <si>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</si>
  <si>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</si>
  <si>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</si>
  <si>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</si>
  <si>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</si>
  <si>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</si>
  <si>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</si>
  <si>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</si>
  <si>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</si>
  <si>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</si>
  <si>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</si>
  <si>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</si>
  <si>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</si>
  <si>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</si>
  <si>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</si>
  <si>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</si>
  <si>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</si>
  <si>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</si>
  <si>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</si>
  <si>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</si>
  <si>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</si>
  <si>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</si>
  <si>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</si>
  <si>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</si>
  <si>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</si>
  <si>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</si>
  <si>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</si>
  <si>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</si>
  <si>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</si>
  <si>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</si>
  <si>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</si>
  <si>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</si>
  <si>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</si>
  <si>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</si>
  <si>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</si>
  <si>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</si>
  <si>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</si>
  <si>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</si>
  <si>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</si>
  <si>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</si>
  <si>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</si>
  <si>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</si>
  <si>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</si>
  <si>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</si>
  <si>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</si>
  <si>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</si>
  <si>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</si>
  <si>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</si>
  <si>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</si>
  <si>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</si>
  <si>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</si>
  <si>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</si>
  <si>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</si>
  <si>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</si>
  <si>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</si>
  <si>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</si>
  <si>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</si>
  <si>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</si>
  <si>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</si>
  <si>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</si>
  <si>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</si>
  <si>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</si>
  <si>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</si>
  <si>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</si>
  <si>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</si>
  <si>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</si>
  <si>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</si>
  <si>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</si>
  <si>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</si>
  <si>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</si>
  <si>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</si>
  <si>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</si>
  <si>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</si>
  <si>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</si>
  <si>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</si>
  <si>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</si>
  <si>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</si>
  <si>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</si>
  <si>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</si>
  <si>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</si>
  <si>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</si>
  <si>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</si>
  <si>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</si>
  <si>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</si>
  <si>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</si>
  <si>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</si>
  <si>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</si>
  <si>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</si>
  <si>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</si>
  <si>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</si>
  <si>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</si>
  <si>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</si>
  <si>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</si>
  <si>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</si>
  <si>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</si>
  <si>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</si>
  <si>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</si>
  <si>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</si>
  <si>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</si>
  <si>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</si>
  <si>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</si>
  <si>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</si>
  <si>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</si>
  <si>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</si>
  <si>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</si>
  <si>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</si>
  <si>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</si>
  <si>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</si>
  <si>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</si>
  <si>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</si>
  <si>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</si>
  <si>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</si>
  <si>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</si>
  <si>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</si>
  <si>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</si>
  <si>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</si>
  <si>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</si>
  <si>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</si>
  <si>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</si>
  <si>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</si>
  <si>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</si>
  <si>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</si>
  <si>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</si>
  <si>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</si>
  <si>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</si>
  <si>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</si>
  <si>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</si>
  <si>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</si>
  <si>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</si>
  <si>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</si>
  <si>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</si>
  <si>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</si>
  <si>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</si>
  <si>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</si>
  <si>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</si>
  <si>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</si>
  <si>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</si>
  <si>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</si>
  <si>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</si>
  <si>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</si>
  <si>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</si>
  <si>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</si>
  <si>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</si>
  <si>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</si>
  <si>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</si>
  <si>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</si>
  <si>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</si>
  <si>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</si>
  <si>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</si>
  <si>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</si>
  <si>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</si>
  <si>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</si>
  <si>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</si>
  <si>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</si>
  <si>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</si>
  <si>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</si>
  <si>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</si>
  <si>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</si>
  <si>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</si>
  <si>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</si>
  <si>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</si>
  <si>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</si>
  <si>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</si>
  <si>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</si>
  <si>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</si>
  <si>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</si>
  <si>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</si>
  <si>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</si>
  <si>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</si>
  <si>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</si>
  <si>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</si>
  <si>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</si>
  <si>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</si>
  <si>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</si>
  <si>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</si>
  <si>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</si>
  <si>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</si>
  <si>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</si>
  <si>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</si>
  <si>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</si>
  <si>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</si>
  <si>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</si>
  <si>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</si>
  <si>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</si>
  <si>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</si>
  <si>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</si>
  <si>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</si>
  <si>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</si>
  <si>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</si>
  <si>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</si>
  <si>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</si>
  <si>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</si>
  <si>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</si>
  <si>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</si>
  <si>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</si>
  <si>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</si>
  <si>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</si>
  <si>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</si>
  <si>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</si>
  <si>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</si>
  <si>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</si>
  <si>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</si>
  <si>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</si>
  <si>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</si>
  <si>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</si>
  <si>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</si>
  <si>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</si>
  <si>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</si>
  <si>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</si>
  <si>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</si>
  <si>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</si>
  <si>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</si>
  <si>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</si>
  <si>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</si>
  <si>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</si>
  <si>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</si>
  <si>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</si>
  <si>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</si>
  <si>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</si>
  <si>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</si>
  <si>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</si>
  <si>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</si>
  <si>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</si>
  <si>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</si>
  <si>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</si>
  <si>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</si>
  <si>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</si>
  <si>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</si>
  <si>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</si>
  <si>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</si>
  <si>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</si>
  <si>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</si>
  <si>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</si>
  <si>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</si>
  <si>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</si>
  <si>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</si>
  <si>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</si>
  <si>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</si>
  <si>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</si>
  <si>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</si>
  <si>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</si>
  <si>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</si>
  <si>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</si>
  <si>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</si>
  <si>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</si>
  <si>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</si>
  <si>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</si>
  <si>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</si>
  <si>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</si>
  <si>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</si>
  <si>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</si>
  <si>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</si>
  <si>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</si>
  <si>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</si>
  <si>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</si>
  <si>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</si>
  <si>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</si>
  <si>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</si>
  <si>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</si>
  <si>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</si>
  <si>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</si>
  <si>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</si>
  <si>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</si>
  <si>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</si>
  <si>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</si>
  <si>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</si>
  <si>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</si>
  <si>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</si>
  <si>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</si>
  <si>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</si>
  <si>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</si>
  <si>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</si>
  <si>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</si>
  <si>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</si>
  <si>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</si>
  <si>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</si>
  <si>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</si>
  <si>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</si>
  <si>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</si>
  <si>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</si>
  <si>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</si>
  <si>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</si>
  <si>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</si>
  <si>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</si>
  <si>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</si>
  <si>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</si>
  <si>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</si>
  <si>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</si>
  <si>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</si>
  <si>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</si>
  <si>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</si>
  <si>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</si>
  <si>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</si>
  <si>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</si>
  <si>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</si>
  <si>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</si>
  <si>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</si>
  <si>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</si>
  <si>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</si>
  <si>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</si>
  <si>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</si>
  <si>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</si>
  <si>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</si>
  <si>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</si>
  <si>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</si>
  <si>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</si>
  <si>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</si>
  <si>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</si>
  <si>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</si>
  <si>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</si>
  <si>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</si>
  <si>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</si>
  <si>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</si>
  <si>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</si>
  <si>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</si>
  <si>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</si>
  <si>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</si>
  <si>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</si>
  <si>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</si>
  <si>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</si>
  <si>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</si>
  <si>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</si>
  <si>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</si>
  <si>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</si>
  <si>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</si>
  <si>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</si>
  <si>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</si>
  <si>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</si>
  <si>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</si>
  <si>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</si>
  <si>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</si>
  <si>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</si>
  <si>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</si>
  <si>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</si>
  <si>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</si>
  <si>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</si>
  <si>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</si>
  <si>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</si>
  <si>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</si>
  <si>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</si>
  <si>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</si>
  <si>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</si>
  <si>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</si>
  <si>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</si>
  <si>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</si>
  <si>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</si>
  <si>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</si>
  <si>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</si>
  <si>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</si>
  <si>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</si>
  <si>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</si>
  <si>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</si>
  <si>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</si>
  <si>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</si>
  <si>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</si>
  <si>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</si>
  <si>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</si>
  <si>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</si>
  <si>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</si>
  <si>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</si>
  <si>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</si>
  <si>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</si>
  <si>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</si>
  <si>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</si>
  <si>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</si>
  <si>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</si>
  <si>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</si>
  <si>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</si>
  <si>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</si>
  <si>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</si>
  <si>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</si>
  <si>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</si>
  <si>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</si>
  <si>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</si>
  <si>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</si>
  <si>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</si>
  <si>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</si>
  <si>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</si>
  <si>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</si>
  <si>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</si>
  <si>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</si>
  <si>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</si>
  <si>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</si>
  <si>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</si>
  <si>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</si>
  <si>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</si>
  <si>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</si>
  <si>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</si>
  <si>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</si>
  <si>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</si>
  <si>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</si>
  <si>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</si>
  <si>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</si>
  <si>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</si>
  <si>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</si>
  <si>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</si>
  <si>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</si>
  <si>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</si>
  <si>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</si>
  <si>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</si>
  <si>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</si>
  <si>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</si>
  <si>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</si>
  <si>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</si>
  <si>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</si>
  <si>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</si>
  <si>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</si>
  <si>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</si>
  <si>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</si>
  <si>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</si>
  <si>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</si>
  <si>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</si>
  <si>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</si>
  <si>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</si>
  <si>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</si>
  <si>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</si>
  <si>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</si>
  <si>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</si>
  <si>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</si>
  <si>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</si>
  <si>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</si>
  <si>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</si>
  <si>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</si>
  <si>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</si>
  <si>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</si>
  <si>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</si>
  <si>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</si>
  <si>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</si>
  <si>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</si>
  <si>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</si>
  <si>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</si>
  <si>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</si>
  <si>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</si>
  <si>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</si>
  <si>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</si>
  <si>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</si>
  <si>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</si>
  <si>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</si>
  <si>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</si>
  <si>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</si>
  <si>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</si>
  <si>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</si>
  <si>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</si>
  <si>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</si>
  <si>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</si>
  <si>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</si>
  <si>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</si>
  <si>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</si>
  <si>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</si>
  <si>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</si>
  <si>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</si>
  <si>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</si>
  <si>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</si>
  <si>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</si>
  <si>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</si>
  <si>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</si>
  <si>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</si>
  <si>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</si>
  <si>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</si>
  <si>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</si>
  <si>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</si>
  <si>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</si>
  <si>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</si>
  <si>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</si>
  <si>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</si>
  <si>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</si>
  <si>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</si>
  <si>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</si>
  <si>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</si>
  <si>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</si>
  <si>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</si>
  <si>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</si>
  <si>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</si>
  <si>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</si>
  <si>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</si>
  <si>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</si>
  <si>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</si>
  <si>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</si>
  <si>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</si>
  <si>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</si>
  <si>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</si>
  <si>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</si>
  <si>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</si>
  <si>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</si>
  <si>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</si>
  <si>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</si>
  <si>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</si>
  <si>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</si>
  <si>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</si>
  <si>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</si>
  <si>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</si>
  <si>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</si>
  <si>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</si>
  <si>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</si>
  <si>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</si>
  <si>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</si>
  <si>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</si>
  <si>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</si>
  <si>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</si>
  <si>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</si>
  <si>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</si>
  <si>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</si>
  <si>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</si>
  <si>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</si>
  <si>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</si>
  <si>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</si>
  <si>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</si>
  <si>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</si>
  <si>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</si>
  <si>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</si>
  <si>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</si>
  <si>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</si>
  <si>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</si>
  <si>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</si>
  <si>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</si>
  <si>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</si>
  <si>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</si>
  <si>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</si>
  <si>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</si>
  <si>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</si>
  <si>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</si>
  <si>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</si>
  <si>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</si>
  <si>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</si>
  <si>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</si>
  <si>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</si>
  <si>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</si>
  <si>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</si>
  <si>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</si>
  <si>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</si>
  <si>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</si>
  <si>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</si>
  <si>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</si>
  <si>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</si>
  <si>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</si>
  <si>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</si>
  <si>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</si>
  <si>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</si>
  <si>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</si>
  <si>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</si>
  <si>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</si>
  <si>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</si>
  <si>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</si>
  <si>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</si>
  <si>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</si>
  <si>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</si>
  <si>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</si>
  <si>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</si>
  <si>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</si>
  <si>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</si>
  <si>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</si>
  <si>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</si>
  <si>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</si>
  <si>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</si>
  <si>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</si>
  <si>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</si>
  <si>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</si>
  <si>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</si>
  <si>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</si>
  <si>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</si>
  <si>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</si>
  <si>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</si>
  <si>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</si>
  <si>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</si>
  <si>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</si>
  <si>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</si>
  <si>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</si>
  <si>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</si>
  <si>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</si>
  <si>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</si>
  <si>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</si>
  <si>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</si>
  <si>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</si>
  <si>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</si>
  <si>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</si>
  <si>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</si>
  <si>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</si>
  <si>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</si>
  <si>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</si>
  <si>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</si>
  <si>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</si>
  <si>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</si>
  <si>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</si>
  <si>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</si>
  <si>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</si>
  <si>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</si>
  <si>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</si>
  <si>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</si>
  <si>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</si>
  <si>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</si>
  <si>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</si>
  <si>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</si>
  <si>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</si>
  <si>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</si>
  <si>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</si>
  <si>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</si>
  <si>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</si>
  <si>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</si>
  <si>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</si>
  <si>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</si>
  <si>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</si>
  <si>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</si>
  <si>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</si>
  <si>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</si>
  <si>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</si>
  <si>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</si>
  <si>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</si>
  <si>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</si>
  <si>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</si>
  <si>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</si>
  <si>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</si>
  <si>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</si>
  <si>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</si>
  <si>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</si>
  <si>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</si>
  <si>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</si>
  <si>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</si>
  <si>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</si>
  <si>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</si>
  <si>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</si>
  <si>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</si>
  <si>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</si>
  <si>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</si>
  <si>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</si>
  <si>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</si>
  <si>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</si>
  <si>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</si>
  <si>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</si>
  <si>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</si>
  <si>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</si>
  <si>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</si>
  <si>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</si>
  <si>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</si>
  <si>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</si>
  <si>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</si>
  <si>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</si>
  <si>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</si>
  <si>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</si>
  <si>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</si>
  <si>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</si>
  <si>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</si>
  <si>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</si>
  <si>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</si>
  <si>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</si>
  <si>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</si>
  <si>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</si>
  <si>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</si>
  <si>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</si>
  <si>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</si>
  <si>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</si>
  <si>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</si>
  <si>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</si>
  <si>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</si>
  <si>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</si>
  <si>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</si>
  <si>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</si>
  <si>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</si>
  <si>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</si>
  <si>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</si>
  <si>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</si>
  <si>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</si>
  <si>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</si>
  <si>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</si>
  <si>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</si>
  <si>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</si>
  <si>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</si>
  <si>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</si>
  <si>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</si>
  <si>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</si>
  <si>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</si>
  <si>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</si>
  <si>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</si>
  <si>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</si>
  <si>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</si>
  <si>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</si>
  <si>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</si>
  <si>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</si>
  <si>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</si>
  <si>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</si>
  <si>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</si>
  <si>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</si>
  <si>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</si>
  <si>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</si>
  <si>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</si>
  <si>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</si>
  <si>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</si>
  <si>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</si>
  <si>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</si>
  <si>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</si>
  <si>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</si>
  <si>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</si>
  <si>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</si>
  <si>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</si>
  <si>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</si>
  <si>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</si>
  <si>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</si>
  <si>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</si>
  <si>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</si>
  <si>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</si>
  <si>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</si>
  <si>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</si>
  <si>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</si>
  <si>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</si>
  <si>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</si>
  <si>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</si>
  <si>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</si>
  <si>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</si>
  <si>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</si>
  <si>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</si>
  <si>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</si>
  <si>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</si>
  <si>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</si>
  <si>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</si>
  <si>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</si>
  <si>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</si>
  <si>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</si>
  <si>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</si>
  <si>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</si>
  <si>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</si>
  <si>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</si>
  <si>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</si>
  <si>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</si>
  <si>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</si>
  <si>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</si>
  <si>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</si>
  <si>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</si>
  <si>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</si>
  <si>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</si>
  <si>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</si>
  <si>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</si>
  <si>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</si>
  <si>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</si>
  <si>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</si>
  <si>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</si>
  <si>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</si>
  <si>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</si>
  <si>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</si>
  <si>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</si>
  <si>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</si>
  <si>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</si>
  <si>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</si>
  <si>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</si>
  <si>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</si>
  <si>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</si>
  <si>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</si>
  <si>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</si>
  <si>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</si>
  <si>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</si>
  <si>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</si>
  <si>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</si>
  <si>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</si>
  <si>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</si>
  <si>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</si>
  <si>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</si>
  <si>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</si>
  <si>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</si>
  <si>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</si>
  <si>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</si>
  <si>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</si>
  <si>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</si>
  <si>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</si>
  <si>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</si>
  <si>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</si>
  <si>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</si>
  <si>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</si>
  <si>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</si>
  <si>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</si>
  <si>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</si>
  <si>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</si>
  <si>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</si>
  <si>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</si>
  <si>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</si>
  <si>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</si>
  <si>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</si>
  <si>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</si>
  <si>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</si>
  <si>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</si>
  <si>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</si>
  <si>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</si>
  <si>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</si>
  <si>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</si>
  <si>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</si>
  <si>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</si>
  <si>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</si>
  <si>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</si>
  <si>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</si>
  <si>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</si>
  <si>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</si>
  <si>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</si>
  <si>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</si>
  <si>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</si>
  <si>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</si>
  <si>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</si>
  <si>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</si>
  <si>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</si>
  <si>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</si>
  <si>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</si>
  <si>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</si>
  <si>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</si>
  <si>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</si>
  <si>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</si>
  <si>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</si>
  <si>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</si>
  <si>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</si>
  <si>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</si>
  <si>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</si>
  <si>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</si>
  <si>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</si>
  <si>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</si>
  <si>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</si>
  <si>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</si>
  <si>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</si>
  <si>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</si>
  <si>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</si>
  <si>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</si>
  <si>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</si>
  <si>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</si>
  <si>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</si>
  <si>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</si>
  <si>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</si>
  <si>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</si>
  <si>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</si>
  <si>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</si>
  <si>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</si>
  <si>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</si>
  <si>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</si>
  <si>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</si>
  <si>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</si>
  <si>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</si>
  <si>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</si>
  <si>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</si>
  <si>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</si>
  <si>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</si>
  <si>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</si>
  <si>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</si>
  <si>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</si>
  <si>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</si>
  <si>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</si>
  <si>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</si>
  <si>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</si>
  <si>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</si>
  <si>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</si>
  <si>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</si>
  <si>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</si>
  <si>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</si>
  <si>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</si>
  <si>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</si>
  <si>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</si>
  <si>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</si>
  <si>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</si>
  <si>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</si>
  <si>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</si>
  <si>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</si>
  <si>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</si>
  <si>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</si>
  <si>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</si>
  <si>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</si>
  <si>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</si>
  <si>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</si>
  <si>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</si>
  <si>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</si>
  <si>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</si>
  <si>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</si>
  <si>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</si>
  <si>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</si>
  <si>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</si>
  <si>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</si>
  <si>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</si>
  <si>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</si>
  <si>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</si>
  <si>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</si>
  <si>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</si>
  <si>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</si>
  <si>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</si>
  <si>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</si>
  <si>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</si>
  <si>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</si>
  <si>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</si>
  <si>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</si>
  <si>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</si>
  <si>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</si>
  <si>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</si>
  <si>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</si>
  <si>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</si>
  <si>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</si>
  <si>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</si>
  <si>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</si>
  <si>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</si>
  <si>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</si>
  <si>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</si>
  <si>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</si>
  <si>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</si>
  <si>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</si>
  <si>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</si>
  <si>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</si>
  <si>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</si>
  <si>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</si>
  <si>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</si>
  <si>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</si>
  <si>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</si>
  <si>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</si>
  <si>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</si>
  <si>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</si>
  <si>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</si>
  <si>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</si>
  <si>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</si>
  <si>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</si>
  <si>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</si>
  <si>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</si>
  <si>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</si>
  <si>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</si>
  <si>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</si>
  <si>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</si>
  <si>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</si>
  <si>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</si>
  <si>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</si>
  <si>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</si>
  <si>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</si>
  <si>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</si>
  <si>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</si>
  <si>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</si>
  <si>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</si>
  <si>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</si>
  <si>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</si>
  <si>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</si>
  <si>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</si>
  <si>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</si>
  <si>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</si>
  <si>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</si>
  <si>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</si>
  <si>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</si>
  <si>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</si>
  <si>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</si>
  <si>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</si>
  <si>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</si>
  <si>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</si>
  <si>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</si>
  <si>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</si>
  <si>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</si>
  <si>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</si>
  <si>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</si>
  <si>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</si>
  <si>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</si>
  <si>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</si>
  <si>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</si>
  <si>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</si>
  <si>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</si>
  <si>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</si>
  <si>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</si>
  <si>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</si>
  <si>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</si>
  <si>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</si>
  <si>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</si>
  <si>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</si>
  <si>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</si>
  <si>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</si>
  <si>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</si>
  <si>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</si>
  <si>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</si>
  <si>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</si>
  <si>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</si>
  <si>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</si>
  <si>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</si>
  <si>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</si>
  <si>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</si>
  <si>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</si>
  <si>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</si>
  <si>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</si>
  <si>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</si>
  <si>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</si>
  <si>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</si>
  <si>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</si>
  <si>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</si>
  <si>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</si>
  <si>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</si>
  <si>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</si>
  <si>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</si>
  <si>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</si>
  <si>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</si>
  <si>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</si>
  <si>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</si>
  <si>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</si>
  <si>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</si>
  <si>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</si>
  <si>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</si>
  <si>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</si>
  <si>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</si>
  <si>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</si>
  <si>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</si>
  <si>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</si>
  <si>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</si>
  <si>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</si>
  <si>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</si>
  <si>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</si>
  <si>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</si>
  <si>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</si>
  <si>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</si>
  <si>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</si>
  <si>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</si>
  <si>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</si>
  <si>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</si>
  <si>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</si>
  <si>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</si>
  <si>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</si>
  <si>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</si>
  <si>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</si>
  <si>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</si>
  <si>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</si>
  <si>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</si>
  <si>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</si>
  <si>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</si>
  <si>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</si>
  <si>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</si>
  <si>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</si>
  <si>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</si>
  <si>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</si>
  <si>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</si>
  <si>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</si>
  <si>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</si>
  <si>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</si>
  <si>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</si>
  <si>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</si>
  <si>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</si>
  <si>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</si>
  <si>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</si>
  <si>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</si>
  <si>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</si>
  <si>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</si>
  <si>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</si>
  <si>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</si>
  <si>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</si>
  <si>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</si>
  <si>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</si>
  <si>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</si>
  <si>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</si>
  <si>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</si>
  <si>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</si>
  <si>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</si>
  <si>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</si>
  <si>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</si>
  <si>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</si>
  <si>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</si>
  <si>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</si>
  <si>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</si>
  <si>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</si>
  <si>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</si>
  <si>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</si>
  <si>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</si>
  <si>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</si>
  <si>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</si>
  <si>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</si>
  <si>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</si>
  <si>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</si>
  <si>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</si>
  <si>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</si>
  <si>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</si>
  <si>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</si>
  <si>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</si>
  <si>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</si>
  <si>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</si>
  <si>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</si>
  <si>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</si>
  <si>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</si>
  <si>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</si>
  <si>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</si>
  <si>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</si>
  <si>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</si>
  <si>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</si>
  <si>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</si>
  <si>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</si>
  <si>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</si>
  <si>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</si>
  <si>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</si>
  <si>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</si>
  <si>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</si>
  <si>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</si>
  <si>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</si>
  <si>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</si>
  <si>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</si>
  <si>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</si>
  <si>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</si>
  <si>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</si>
  <si>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</si>
  <si>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</si>
  <si>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</si>
  <si>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</si>
  <si>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</si>
  <si>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</si>
  <si>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</si>
  <si>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</si>
  <si>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</si>
  <si>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</si>
  <si>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</si>
  <si>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</si>
  <si>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</si>
  <si>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</si>
  <si>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</si>
  <si>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</si>
  <si>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</si>
  <si>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</si>
  <si>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</si>
  <si>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</si>
  <si>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</si>
  <si>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</si>
  <si>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</si>
  <si>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</si>
  <si>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</si>
  <si>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</si>
  <si>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</si>
  <si>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</si>
  <si>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</si>
  <si>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</si>
  <si>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</si>
  <si>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</si>
  <si>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</si>
  <si>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</si>
  <si>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</si>
  <si>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</si>
  <si>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</si>
  <si>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</si>
  <si>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</si>
  <si>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</si>
  <si>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</si>
  <si>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</si>
  <si>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</si>
  <si>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</si>
  <si>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</si>
  <si>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</si>
  <si>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</si>
  <si>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</si>
  <si>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</si>
  <si>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</si>
  <si>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</si>
  <si>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</si>
  <si>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</si>
  <si>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</si>
  <si>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</si>
  <si>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</si>
  <si>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</si>
  <si>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</si>
  <si>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</si>
  <si>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</si>
  <si>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</si>
  <si>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</si>
  <si>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</si>
  <si>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</si>
  <si>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</si>
  <si>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</si>
  <si>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</si>
  <si>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</si>
  <si>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</si>
  <si>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</si>
  <si>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</si>
  <si>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</si>
  <si>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</si>
  <si>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</si>
  <si>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</si>
  <si>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</si>
  <si>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</si>
  <si>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</si>
  <si>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</si>
  <si>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</si>
  <si>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</si>
  <si>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</si>
  <si>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</si>
  <si>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</si>
  <si>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</si>
  <si>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</si>
  <si>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</si>
  <si>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</si>
  <si>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</si>
  <si>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</si>
  <si>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</si>
  <si>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</si>
  <si>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</si>
  <si>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</si>
  <si>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</si>
  <si>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</si>
  <si>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</si>
  <si>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</si>
  <si>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</si>
  <si>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</si>
  <si>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</si>
  <si>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</si>
  <si>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</si>
  <si>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</si>
  <si>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</si>
  <si>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</si>
  <si>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</si>
  <si>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</si>
  <si>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</si>
  <si>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</si>
  <si>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</si>
  <si>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</si>
  <si>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</si>
  <si>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</si>
  <si>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</si>
  <si>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</si>
  <si>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</si>
  <si>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</si>
  <si>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</si>
  <si>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</si>
  <si>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</si>
  <si>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</si>
  <si>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</si>
  <si>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</si>
  <si>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</si>
  <si>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</si>
  <si>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</si>
  <si>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</si>
  <si>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</si>
  <si>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</si>
  <si>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</si>
  <si>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</si>
  <si>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</si>
  <si>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</si>
  <si>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</si>
  <si>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</si>
  <si>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</si>
  <si>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</si>
  <si>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</si>
  <si>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</si>
  <si>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</si>
  <si>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</si>
  <si>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</si>
  <si>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</si>
  <si>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</si>
  <si>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</si>
  <si>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</si>
  <si>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</si>
  <si>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</si>
  <si>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</si>
  <si>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</si>
  <si>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</si>
  <si>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</si>
  <si>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</si>
  <si>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</si>
  <si>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</si>
  <si>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</si>
  <si>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</si>
  <si>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</si>
  <si>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</si>
  <si>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</si>
  <si>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</si>
  <si>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</si>
  <si>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</si>
  <si>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</si>
  <si>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</si>
  <si>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</si>
  <si>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</si>
  <si>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</si>
  <si>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</si>
  <si>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</si>
  <si>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</si>
  <si>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</si>
  <si>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</si>
  <si>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</si>
  <si>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</si>
  <si>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</si>
  <si>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</si>
  <si>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</si>
  <si>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</si>
  <si>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</si>
  <si>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</si>
  <si>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</si>
  <si>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</si>
  <si>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</si>
  <si>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</si>
  <si>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</si>
  <si>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</si>
  <si>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</si>
  <si>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</si>
  <si>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</si>
  <si>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</si>
  <si>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</si>
  <si>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</si>
  <si>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</si>
  <si>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</si>
  <si>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</si>
  <si>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</si>
  <si>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</si>
  <si>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</si>
  <si>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</si>
  <si>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</si>
  <si>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</si>
  <si>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</si>
  <si>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</si>
  <si>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</si>
  <si>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</si>
  <si>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</si>
  <si>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</si>
  <si>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</si>
  <si>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</si>
  <si>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</si>
  <si>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</si>
  <si>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</si>
  <si>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</si>
  <si>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</si>
  <si>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</si>
  <si>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</si>
  <si>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</si>
  <si>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</si>
  <si>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</si>
  <si>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</si>
  <si>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</si>
  <si>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</si>
  <si>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</si>
  <si>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</si>
  <si>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</si>
  <si>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</si>
  <si>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</si>
  <si>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</si>
  <si>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</si>
  <si>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</si>
  <si>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</si>
  <si>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</si>
  <si>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</si>
  <si>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</si>
  <si>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</si>
  <si>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</si>
  <si>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</si>
  <si>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</si>
  <si>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</si>
  <si>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</si>
  <si>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</si>
  <si>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</si>
  <si>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</si>
  <si>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</si>
  <si>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</si>
  <si>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</si>
  <si>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</si>
  <si>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</si>
  <si>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</si>
  <si>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</si>
  <si>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</si>
  <si>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</si>
  <si>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</si>
  <si>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</si>
  <si>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</si>
  <si>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</si>
  <si>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</si>
  <si>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</si>
  <si>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</si>
  <si>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</si>
  <si>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</si>
  <si>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</si>
  <si>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</si>
  <si>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</si>
  <si>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</si>
  <si>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</si>
  <si>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</si>
  <si>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</si>
  <si>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</si>
  <si>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</si>
  <si>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</si>
  <si>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</si>
  <si>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</si>
  <si>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</si>
  <si>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</si>
  <si>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</si>
  <si>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</si>
  <si>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</si>
  <si>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</si>
  <si>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</si>
  <si>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</si>
  <si>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</si>
  <si>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</si>
  <si>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</si>
  <si>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</si>
  <si>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</si>
  <si>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</si>
  <si>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</si>
  <si>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</si>
  <si>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</si>
  <si>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</si>
  <si>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</si>
  <si>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</si>
  <si>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</si>
  <si>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</si>
  <si>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</si>
  <si>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</si>
  <si>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</si>
  <si>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</si>
  <si>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</si>
  <si>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</si>
  <si>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</si>
  <si>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</si>
  <si>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</si>
  <si>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</si>
  <si>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</si>
  <si>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</si>
  <si>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</si>
  <si>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</si>
  <si>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</si>
  <si>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</si>
  <si>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</si>
  <si>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</si>
  <si>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</si>
  <si>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</si>
  <si>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</si>
  <si>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</si>
  <si>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</si>
  <si>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</si>
  <si>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</si>
  <si>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</si>
  <si>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</si>
  <si>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</si>
  <si>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</si>
  <si>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</si>
  <si>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</si>
  <si>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</si>
  <si>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</si>
  <si>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</si>
  <si>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</si>
  <si>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</si>
  <si>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</si>
  <si>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</si>
  <si>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</si>
  <si>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</si>
  <si>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</si>
  <si>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</si>
  <si>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</si>
  <si>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</si>
  <si>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</si>
  <si>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</si>
  <si>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</si>
  <si>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</si>
  <si>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</si>
  <si>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</si>
  <si>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</si>
  <si>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</si>
  <si>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</si>
  <si>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</si>
  <si>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</si>
  <si>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</si>
  <si>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</si>
  <si>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</si>
  <si>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</si>
  <si>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</si>
  <si>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</si>
  <si>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</si>
  <si>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</si>
  <si>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</si>
  <si>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</si>
  <si>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</si>
  <si>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</si>
  <si>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</si>
  <si>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</si>
  <si>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</si>
  <si>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</si>
  <si>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</si>
  <si>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</si>
  <si>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</si>
  <si>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</si>
  <si>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</si>
  <si>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</si>
  <si>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</si>
  <si>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</si>
  <si>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</si>
  <si>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</si>
  <si>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</si>
  <si>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</si>
  <si>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</si>
  <si>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</si>
  <si>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</si>
  <si>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</si>
  <si>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</si>
  <si>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</si>
  <si>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</si>
  <si>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</si>
  <si>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</si>
  <si>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</si>
  <si>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</si>
  <si>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</si>
  <si>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</si>
  <si>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</si>
  <si>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</si>
  <si>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</si>
  <si>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</si>
  <si>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</si>
  <si>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</si>
  <si>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</si>
  <si>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</si>
  <si>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</si>
  <si>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</si>
  <si>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</si>
  <si>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</si>
  <si>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</si>
  <si>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</si>
  <si>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</si>
  <si>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</si>
  <si>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</si>
  <si>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</si>
  <si>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</si>
  <si>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</si>
  <si>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</si>
  <si>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</si>
  <si>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</si>
  <si>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</si>
  <si>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</si>
  <si>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</si>
  <si>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</si>
  <si>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</si>
  <si>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</si>
  <si>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</si>
  <si>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</si>
  <si>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</si>
  <si>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</si>
  <si>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</si>
  <si>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</si>
  <si>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</si>
  <si>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</si>
  <si>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</si>
  <si>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</si>
  <si>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</si>
  <si>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</si>
  <si>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</si>
  <si>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</si>
  <si>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</si>
  <si>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</si>
  <si>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</si>
  <si>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</si>
  <si>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</si>
  <si>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</si>
  <si>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</si>
  <si>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</si>
  <si>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</si>
  <si>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</si>
  <si>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</si>
  <si>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</si>
  <si>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</si>
  <si>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</si>
  <si>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</si>
  <si>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</si>
  <si>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</si>
  <si>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</si>
  <si>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</si>
  <si>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</si>
  <si>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</si>
  <si>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</si>
  <si>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</si>
  <si>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</si>
  <si>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</si>
  <si>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</si>
  <si>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</si>
  <si>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</si>
  <si>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</si>
  <si>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</si>
  <si>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</si>
  <si>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</si>
  <si>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</si>
  <si>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</si>
  <si>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</si>
  <si>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</si>
  <si>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</si>
  <si>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</si>
  <si>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</si>
  <si>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</si>
  <si>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</si>
  <si>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</si>
  <si>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</si>
  <si>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</si>
  <si>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</si>
  <si>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</si>
  <si>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</si>
  <si>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</si>
  <si>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</si>
  <si>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</si>
  <si>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</si>
  <si>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</si>
  <si>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</si>
  <si>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</si>
  <si>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</si>
  <si>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</si>
  <si>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</si>
  <si>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</si>
  <si>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</si>
  <si>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</si>
  <si>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</si>
  <si>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</si>
  <si>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</si>
  <si>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</si>
  <si>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</si>
  <si>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</si>
  <si>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</si>
  <si>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</si>
  <si>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</si>
  <si>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</si>
  <si>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</si>
  <si>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</si>
  <si>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</si>
  <si>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</si>
  <si>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</si>
  <si>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</si>
  <si>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</si>
  <si>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</si>
  <si>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</si>
  <si>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</si>
  <si>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</si>
  <si>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</si>
  <si>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</si>
  <si>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</si>
  <si>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</si>
  <si>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</si>
  <si>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</si>
  <si>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</si>
  <si>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</si>
  <si>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</si>
  <si>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</si>
  <si>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</si>
  <si>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</si>
  <si>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</si>
  <si>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</si>
  <si>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</si>
  <si>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</si>
  <si>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</si>
  <si>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</si>
  <si>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</si>
  <si>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</si>
  <si>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</si>
  <si>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</si>
  <si>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</si>
  <si>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</si>
  <si>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</si>
  <si>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</si>
  <si>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</si>
  <si>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</si>
  <si>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</si>
  <si>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</si>
  <si>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</si>
  <si>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</si>
  <si>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</si>
  <si>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</si>
  <si>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</si>
  <si>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</si>
  <si>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</si>
  <si>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</si>
  <si>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</si>
  <si>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</si>
  <si>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</si>
  <si>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</si>
  <si>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</si>
  <si>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</si>
  <si>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</si>
  <si>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</si>
  <si>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</si>
  <si>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</si>
  <si>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</si>
  <si>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</si>
  <si>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</si>
  <si>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</si>
  <si>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</si>
  <si>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</si>
  <si>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</si>
  <si>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</si>
  <si>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</si>
  <si>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</si>
  <si>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</si>
  <si>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</si>
  <si>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</si>
  <si>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</si>
  <si>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</si>
  <si>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</si>
  <si>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</si>
  <si>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</si>
  <si>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</si>
  <si>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</si>
  <si>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</si>
  <si>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</si>
  <si>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</si>
  <si>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</si>
  <si>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</si>
  <si>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</si>
  <si>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</si>
  <si>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</si>
  <si>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</si>
  <si>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</si>
  <si>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</si>
  <si>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</si>
  <si>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</si>
  <si>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</si>
  <si>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</si>
  <si>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</si>
  <si>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</si>
  <si>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</si>
  <si>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</si>
  <si>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</si>
  <si>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</si>
  <si>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</si>
  <si>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</si>
  <si>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</si>
  <si>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</si>
  <si>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</si>
  <si>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</si>
  <si>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</si>
  <si>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</si>
  <si>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</si>
  <si>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</si>
  <si>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</si>
  <si>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</si>
  <si>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</si>
  <si>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</si>
  <si>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</si>
  <si>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</si>
  <si>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</si>
  <si>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</si>
  <si>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</si>
  <si>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</si>
  <si>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</si>
  <si>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</si>
  <si>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</si>
  <si>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</si>
  <si>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</si>
  <si>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</si>
  <si>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</si>
  <si>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</si>
  <si>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</si>
  <si>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</si>
  <si>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</si>
  <si>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</si>
  <si>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</si>
  <si>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</si>
  <si>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</si>
  <si>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</si>
  <si>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</si>
  <si>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</si>
  <si>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</si>
  <si>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</si>
  <si>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</si>
  <si>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</si>
  <si>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</si>
  <si>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</si>
  <si>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</si>
  <si>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</si>
  <si>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</si>
  <si>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</si>
  <si>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</si>
  <si>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</si>
  <si>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</si>
  <si>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</si>
  <si>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</si>
  <si>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</si>
  <si>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</si>
  <si>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</si>
  <si>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</si>
  <si>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</si>
  <si>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</si>
  <si>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</si>
  <si>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</si>
  <si>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</si>
  <si>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</si>
  <si>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</si>
  <si>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</si>
  <si>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</si>
  <si>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</si>
  <si>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</si>
  <si>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</si>
  <si>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</si>
  <si>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</si>
  <si>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</si>
  <si>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</si>
  <si>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</si>
  <si>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</si>
  <si>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</si>
  <si>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</si>
  <si>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</si>
  <si>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</si>
  <si>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</si>
  <si>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</si>
  <si>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</si>
  <si>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</si>
  <si>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</si>
  <si>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</si>
  <si>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</si>
  <si>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</si>
  <si>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</si>
  <si>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</si>
  <si>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</si>
  <si>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</si>
  <si>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</si>
  <si>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</si>
  <si>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</si>
  <si>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</si>
  <si>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</si>
  <si>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</si>
  <si>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</si>
  <si>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</si>
  <si>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</si>
  <si>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</si>
  <si>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</si>
  <si>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</si>
  <si>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</si>
  <si>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</si>
  <si>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</si>
  <si>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</si>
  <si>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</si>
  <si>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</si>
  <si>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</si>
  <si>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</si>
  <si>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</si>
  <si>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</si>
  <si>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</si>
  <si>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</si>
  <si>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</si>
  <si>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</si>
  <si>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</si>
  <si>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</si>
  <si>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</si>
  <si>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</si>
  <si>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</si>
  <si>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</si>
  <si>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</si>
  <si>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</si>
  <si>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</si>
  <si>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</si>
  <si>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</si>
  <si>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</si>
  <si>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</si>
  <si>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</si>
  <si>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</si>
  <si>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</si>
  <si>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</si>
  <si>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</si>
  <si>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</si>
  <si>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</si>
  <si>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</si>
  <si>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</si>
  <si>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</si>
  <si>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</si>
  <si>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</si>
  <si>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</si>
  <si>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</si>
  <si>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</si>
  <si>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</si>
  <si>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</si>
  <si>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</si>
  <si>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</si>
  <si>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</si>
  <si>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</si>
  <si>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</si>
  <si>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</si>
  <si>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</si>
  <si>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</si>
  <si>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</si>
  <si>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</si>
  <si>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</si>
  <si>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</si>
  <si>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</si>
  <si>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</si>
  <si>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</si>
  <si>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</si>
  <si>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</si>
  <si>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</si>
  <si>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</si>
  <si>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</si>
  <si>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</si>
  <si>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</si>
  <si>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</si>
  <si>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</si>
  <si>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</si>
  <si>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</si>
  <si>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</si>
  <si>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</si>
  <si>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</si>
  <si>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</si>
  <si>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</si>
  <si>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</si>
  <si>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</si>
  <si>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</si>
  <si>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</si>
  <si>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</si>
  <si>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</si>
  <si>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</si>
  <si>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</si>
  <si>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</si>
  <si>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</si>
  <si>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</si>
  <si>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</si>
  <si>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</si>
  <si>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</si>
  <si>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</si>
  <si>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</si>
  <si>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</si>
  <si>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</si>
  <si>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</si>
  <si>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</si>
  <si>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</si>
  <si>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</si>
  <si>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</si>
  <si>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</si>
  <si>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</si>
  <si>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</si>
  <si>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</si>
  <si>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</si>
  <si>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</si>
  <si>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</si>
  <si>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</si>
  <si>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</si>
  <si>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</si>
  <si>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</si>
  <si>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</si>
  <si>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</si>
  <si>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</si>
  <si>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</si>
  <si>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</si>
  <si>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</si>
  <si>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</si>
  <si>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</si>
  <si>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</si>
  <si>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</si>
  <si>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</si>
  <si>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</si>
  <si>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</si>
  <si>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</si>
  <si>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</si>
  <si>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</si>
  <si>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</si>
  <si>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</si>
  <si>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</si>
  <si>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</si>
  <si>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</si>
  <si>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</si>
  <si>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</si>
  <si>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</si>
  <si>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</si>
  <si>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</si>
  <si>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</si>
  <si>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</si>
  <si>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</si>
  <si>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</si>
  <si>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</si>
  <si>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</si>
  <si>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</si>
  <si>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</si>
  <si>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</si>
  <si>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</si>
  <si>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</si>
  <si>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</si>
  <si>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</si>
  <si>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</si>
  <si>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</si>
  <si>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</si>
  <si>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</si>
  <si>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</si>
  <si>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</si>
  <si>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</si>
  <si>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</si>
  <si>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</si>
  <si>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</si>
  <si>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</si>
  <si>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</si>
  <si>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</si>
  <si>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</si>
  <si>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</si>
  <si>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</si>
  <si>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</si>
  <si>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</si>
  <si>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</si>
  <si>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</si>
  <si>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</si>
  <si>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</si>
  <si>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</si>
  <si>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</si>
  <si>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</si>
  <si>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</si>
  <si>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</si>
  <si>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</si>
  <si>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</si>
  <si>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</si>
  <si>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</si>
  <si>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</si>
  <si>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</si>
  <si>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</si>
  <si>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</si>
  <si>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</si>
  <si>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</si>
  <si>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</si>
  <si>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</si>
  <si>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</si>
  <si>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</si>
  <si>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</si>
  <si>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</si>
  <si>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</si>
  <si>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</si>
  <si>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</si>
  <si>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</si>
  <si>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</si>
  <si>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</si>
  <si>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</si>
  <si>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</si>
  <si>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</si>
  <si>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</si>
  <si>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</si>
  <si>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</si>
  <si>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</si>
  <si>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</si>
  <si>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</si>
  <si>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</si>
  <si>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</si>
  <si>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</si>
  <si>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</si>
  <si>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</si>
  <si>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</si>
  <si>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</si>
  <si>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</si>
  <si>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</si>
  <si>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</si>
  <si>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</si>
  <si>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</si>
  <si>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</si>
  <si>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</si>
  <si>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</si>
  <si>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</si>
  <si>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</si>
  <si>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</si>
  <si>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</si>
  <si>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</si>
  <si>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</si>
  <si>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</si>
  <si>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</si>
  <si>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</si>
  <si>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</si>
  <si>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</si>
  <si>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</si>
  <si>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</si>
  <si>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</si>
  <si>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</si>
  <si>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</si>
  <si>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</si>
  <si>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</si>
  <si>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</si>
  <si>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</si>
  <si>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</si>
  <si>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</si>
  <si>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</si>
  <si>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</si>
  <si>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</si>
  <si>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</si>
  <si>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</si>
  <si>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</si>
  <si>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</si>
  <si>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</si>
  <si>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</si>
  <si>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</si>
  <si>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</si>
  <si>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</si>
  <si>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</si>
  <si>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</si>
  <si>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</si>
  <si>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</si>
  <si>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</si>
  <si>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</si>
  <si>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</si>
  <si>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</si>
  <si>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</si>
  <si>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</si>
  <si>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</si>
  <si>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</si>
  <si>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</si>
  <si>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</si>
  <si>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</si>
  <si>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</si>
  <si>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</si>
  <si>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</si>
  <si>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</si>
  <si>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</si>
  <si>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</si>
  <si>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</si>
  <si>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</si>
  <si>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</si>
  <si>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</si>
  <si>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</si>
  <si>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</si>
  <si>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</si>
  <si>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</si>
  <si>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</si>
  <si>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</si>
  <si>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</si>
  <si>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</si>
  <si>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</si>
  <si>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</si>
  <si>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</si>
  <si>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</si>
  <si>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</si>
  <si>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</si>
  <si>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</si>
  <si>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</si>
  <si>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</si>
  <si>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</si>
  <si>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</si>
  <si>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</si>
  <si>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</si>
  <si>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</si>
  <si>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</si>
  <si>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</si>
  <si>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</si>
  <si>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</si>
  <si>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</si>
  <si>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</si>
  <si>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</si>
  <si>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</si>
  <si>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</si>
  <si>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</si>
  <si>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</si>
  <si>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</si>
  <si>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</si>
  <si>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</si>
  <si>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</si>
  <si>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</si>
  <si>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</si>
  <si>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</si>
  <si>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</si>
  <si>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</si>
  <si>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</si>
  <si>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</si>
  <si>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</si>
  <si>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</si>
  <si>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</si>
  <si>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</si>
  <si>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</si>
  <si>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</si>
  <si>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</si>
  <si>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</si>
  <si>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</si>
  <si>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</si>
  <si>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</si>
  <si>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</si>
  <si>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</si>
  <si>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</si>
  <si>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</si>
  <si>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</si>
  <si>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</si>
  <si>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</si>
  <si>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</si>
  <si>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</si>
  <si>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</si>
  <si>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</si>
  <si>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</si>
  <si>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</si>
  <si>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</si>
  <si>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</si>
  <si>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</si>
  <si>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</si>
  <si>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</si>
  <si>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</si>
  <si>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</si>
  <si>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</si>
  <si>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</si>
  <si>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</si>
  <si>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</si>
  <si>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</si>
  <si>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</si>
  <si>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</si>
  <si>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</si>
  <si>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</si>
  <si>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</si>
  <si>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</si>
  <si>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</si>
  <si>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</si>
  <si>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</si>
  <si>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</si>
  <si>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</si>
  <si>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</si>
  <si>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</si>
  <si>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</si>
  <si>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</si>
  <si>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</si>
  <si>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</si>
  <si>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</si>
  <si>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</si>
  <si>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</si>
  <si>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</si>
  <si>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</si>
  <si>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</si>
  <si>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</si>
  <si>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</si>
  <si>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</si>
  <si>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</si>
  <si>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</si>
  <si>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</si>
  <si>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</si>
  <si>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</si>
  <si>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</si>
  <si>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</si>
  <si>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</si>
  <si>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</si>
  <si>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</si>
  <si>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</si>
  <si>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</si>
  <si>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</si>
  <si>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</si>
  <si>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</si>
  <si>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</si>
  <si>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</si>
  <si>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</si>
  <si>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</si>
  <si>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</si>
  <si>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</si>
  <si>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</si>
  <si>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</si>
  <si>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</si>
  <si>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</si>
  <si>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</si>
  <si>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</si>
  <si>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</si>
  <si>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</si>
  <si>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</si>
  <si>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</si>
  <si>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</si>
  <si>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</si>
  <si>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</si>
  <si>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</si>
  <si>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</si>
  <si>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</si>
  <si>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</si>
  <si>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</si>
  <si>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</si>
  <si>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</si>
  <si>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</si>
  <si>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</si>
  <si>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</si>
  <si>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</si>
  <si>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</si>
  <si>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</si>
  <si>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</si>
  <si>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</si>
  <si>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</si>
  <si>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</si>
  <si>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</si>
  <si>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</si>
  <si>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</si>
  <si>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</si>
  <si>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</si>
  <si>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</si>
  <si>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</si>
  <si>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</si>
  <si>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</si>
  <si>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</si>
  <si>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</si>
  <si>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</si>
  <si>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</si>
  <si>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</si>
  <si>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</si>
  <si>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</si>
  <si>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</si>
  <si>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</si>
  <si>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</si>
  <si>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</si>
  <si>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</si>
  <si>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</si>
  <si>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</si>
  <si>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</si>
  <si>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</si>
  <si>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</si>
  <si>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</si>
  <si>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</si>
  <si>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</si>
  <si>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</si>
  <si>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</si>
  <si>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</si>
  <si>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</si>
  <si>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</si>
  <si>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</si>
  <si>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</si>
  <si>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</si>
  <si>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</si>
  <si>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</si>
  <si>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</si>
  <si>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</si>
  <si>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</si>
  <si>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</si>
  <si>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</si>
  <si>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</si>
  <si>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</si>
  <si>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</si>
  <si>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</si>
  <si>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</si>
  <si>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</si>
  <si>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</si>
  <si>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</si>
  <si>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</si>
  <si>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</si>
  <si>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</si>
  <si>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</si>
  <si>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</si>
  <si>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</si>
  <si>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</si>
  <si>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</si>
  <si>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</si>
  <si>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</si>
  <si>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</si>
  <si>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</si>
  <si>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</si>
  <si>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</si>
  <si>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</si>
  <si>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</si>
  <si>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</si>
  <si>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</si>
  <si>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</si>
  <si>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</si>
  <si>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</si>
  <si>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</si>
  <si>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</si>
  <si>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</si>
  <si>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</si>
  <si>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</si>
  <si>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</si>
  <si>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</si>
  <si>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</si>
  <si>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</si>
  <si>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</si>
  <si>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</si>
  <si>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</si>
  <si>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</si>
  <si>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</si>
  <si>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</si>
  <si>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</si>
  <si>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</si>
  <si>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</si>
  <si>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</si>
  <si>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</si>
  <si>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</si>
  <si>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</si>
  <si>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</si>
  <si>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</si>
  <si>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</si>
  <si>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</si>
  <si>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</si>
  <si>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</si>
  <si>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</si>
  <si>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</si>
  <si>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</si>
  <si>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</si>
  <si>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</si>
  <si>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</si>
  <si>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</si>
  <si>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</si>
  <si>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</si>
  <si>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</si>
  <si>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</si>
  <si>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</si>
  <si>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</si>
  <si>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</si>
  <si>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</si>
  <si>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</si>
  <si>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</si>
  <si>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</si>
  <si>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</si>
  <si>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</si>
  <si>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</si>
  <si>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</si>
  <si>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</si>
  <si>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</si>
  <si>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</si>
  <si>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</si>
  <si>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</si>
  <si>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</si>
  <si>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</si>
  <si>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</si>
  <si>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</si>
  <si>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</si>
  <si>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</si>
  <si>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</si>
  <si>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</si>
  <si>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</si>
  <si>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</si>
  <si>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</si>
  <si>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</si>
  <si>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</si>
  <si>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</si>
  <si>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</si>
  <si>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</si>
  <si>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</si>
  <si>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</si>
  <si>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</si>
  <si>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</si>
  <si>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</si>
  <si>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</si>
  <si>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</si>
  <si>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</si>
  <si>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</si>
  <si>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</si>
  <si>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</si>
  <si>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</si>
  <si>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</si>
  <si>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</si>
  <si>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</si>
  <si>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</si>
  <si>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</si>
  <si>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</si>
  <si>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</si>
  <si>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</si>
  <si>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</si>
  <si>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</si>
  <si>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</si>
  <si>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</si>
  <si>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</si>
  <si>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</si>
  <si>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</si>
  <si>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</si>
  <si>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</si>
  <si>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</si>
  <si>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</si>
  <si>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</si>
  <si>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</si>
  <si>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</si>
  <si>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</si>
  <si>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</si>
  <si>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</si>
  <si>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</si>
  <si>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</si>
  <si>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</si>
  <si>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</si>
  <si>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</si>
  <si>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</si>
  <si>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</si>
  <si>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</si>
  <si>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</si>
  <si>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</si>
  <si>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</si>
  <si>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</si>
  <si>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</si>
  <si>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</si>
  <si>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</si>
  <si>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</si>
  <si>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</si>
  <si>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</si>
  <si>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</si>
  <si>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</si>
  <si>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</si>
  <si>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</si>
  <si>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</si>
  <si>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</si>
  <si>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</si>
  <si>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</si>
  <si>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</si>
  <si>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</si>
  <si>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</si>
  <si>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</si>
  <si>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</si>
  <si>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</si>
  <si>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</si>
  <si>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</si>
  <si>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</si>
  <si>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</si>
  <si>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</si>
  <si>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</si>
  <si>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</si>
  <si>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</si>
  <si>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</si>
  <si>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</si>
  <si>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</si>
  <si>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</si>
  <si>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</si>
  <si>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</si>
  <si>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</si>
  <si>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</si>
  <si>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</si>
  <si>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</si>
  <si>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</si>
  <si>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</si>
  <si>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</si>
  <si>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</si>
  <si>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</si>
  <si>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</si>
  <si>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</si>
  <si>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</si>
  <si>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</si>
  <si>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</si>
  <si>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</si>
  <si>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</si>
  <si>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</si>
  <si>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</si>
  <si>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</si>
  <si>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</si>
  <si>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</si>
  <si>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</si>
  <si>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</si>
  <si>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</si>
  <si>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</si>
  <si>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</si>
  <si>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</si>
  <si>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</si>
  <si>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</si>
  <si>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</si>
  <si>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</si>
  <si>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</si>
  <si>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</si>
  <si>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</si>
  <si>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</si>
  <si>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</si>
  <si>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</si>
  <si>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</si>
  <si>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</si>
  <si>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</si>
  <si>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</si>
  <si>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</si>
  <si>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</si>
  <si>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</si>
  <si>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</si>
  <si>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</si>
  <si>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</si>
  <si>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</si>
  <si>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</si>
  <si>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</si>
  <si>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</si>
  <si>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</si>
  <si>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</si>
  <si>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</si>
  <si>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</si>
  <si>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</si>
  <si>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</si>
  <si>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</si>
  <si>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</si>
  <si>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</si>
  <si>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</si>
  <si>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</si>
  <si>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</si>
  <si>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</si>
  <si>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</si>
  <si>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</si>
  <si>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</si>
  <si>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</si>
  <si>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</si>
  <si>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</si>
  <si>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</si>
  <si>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</si>
  <si>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</si>
  <si>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</si>
  <si>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</si>
  <si>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</si>
  <si>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</si>
  <si>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</si>
  <si>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</si>
  <si>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</si>
  <si>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</si>
  <si>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</si>
  <si>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</si>
  <si>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</si>
  <si>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</si>
  <si>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</si>
  <si>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</si>
  <si>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</si>
  <si>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</si>
  <si>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</si>
  <si>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</si>
  <si>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</si>
  <si>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</si>
  <si>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</si>
  <si>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</si>
  <si>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</si>
  <si>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</si>
  <si>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</si>
  <si>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</si>
  <si>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</si>
  <si>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</si>
  <si>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</si>
  <si>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</si>
  <si>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</si>
  <si>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</si>
  <si>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</si>
  <si>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</si>
  <si>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</si>
  <si>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</si>
  <si>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</si>
  <si>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</si>
  <si>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</si>
  <si>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</si>
  <si>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</si>
  <si>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</si>
  <si>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</si>
  <si>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</si>
  <si>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</si>
  <si>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</si>
  <si>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</si>
  <si>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</si>
  <si>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</si>
  <si>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</si>
  <si>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</si>
  <si>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</si>
  <si>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</si>
  <si>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</si>
  <si>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</si>
  <si>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</si>
  <si>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</si>
  <si>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</si>
  <si>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</si>
  <si>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</si>
  <si>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</si>
  <si>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</si>
  <si>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</si>
  <si>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</si>
  <si>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</si>
  <si>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</si>
  <si>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</si>
  <si>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</si>
  <si>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</si>
  <si>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</si>
  <si>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</si>
  <si>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</si>
  <si>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</si>
  <si>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</si>
  <si>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</si>
  <si>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</si>
  <si>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</si>
  <si>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</si>
  <si>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</si>
  <si>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</si>
  <si>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</si>
  <si>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</si>
  <si>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</si>
  <si>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</si>
  <si>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</si>
  <si>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</si>
  <si>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</si>
  <si>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</si>
  <si>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</si>
  <si>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</si>
  <si>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</si>
  <si>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</si>
  <si>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</si>
  <si>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</si>
  <si>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</si>
  <si>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</si>
  <si>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</si>
  <si>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</si>
  <si>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</si>
  <si>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</si>
  <si>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</si>
  <si>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</si>
  <si>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</si>
  <si>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</si>
  <si>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</si>
  <si>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</si>
  <si>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</si>
  <si>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</si>
  <si>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</si>
  <si>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</si>
  <si>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</si>
  <si>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</si>
  <si>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</si>
  <si>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</si>
  <si>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</si>
  <si>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</si>
  <si>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</si>
  <si>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</si>
  <si>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</si>
  <si>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</si>
  <si>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</si>
  <si>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</si>
  <si>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</si>
  <si>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</si>
  <si>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</si>
  <si>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</si>
  <si>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</si>
  <si>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</si>
  <si>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</si>
  <si>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</si>
  <si>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</si>
  <si>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</si>
  <si>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</si>
  <si>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</si>
  <si>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</si>
  <si>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</si>
  <si>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</si>
  <si>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</si>
  <si>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</si>
  <si>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</si>
  <si>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</si>
  <si>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</si>
  <si>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</si>
  <si>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</si>
  <si>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</si>
  <si>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</si>
  <si>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</si>
  <si>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</si>
  <si>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</si>
  <si>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</si>
  <si>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</si>
  <si>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</si>
  <si>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</si>
  <si>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</si>
  <si>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</si>
  <si>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</si>
  <si>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</si>
  <si>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</si>
  <si>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</si>
  <si>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</si>
  <si>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</si>
  <si>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</si>
  <si>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</si>
  <si>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</si>
  <si>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</si>
  <si>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</si>
  <si>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</si>
  <si>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</si>
  <si>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</si>
  <si>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</si>
  <si>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</si>
  <si>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</si>
  <si>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</si>
  <si>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</si>
  <si>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</si>
  <si>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</si>
  <si>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</si>
  <si>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</si>
  <si>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</si>
  <si>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</si>
  <si>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</si>
  <si>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</si>
  <si>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</si>
  <si>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</si>
  <si>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</si>
  <si>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</si>
  <si>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</si>
  <si>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</si>
  <si>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</si>
  <si>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</si>
  <si>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</si>
  <si>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</si>
  <si>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</si>
  <si>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</si>
  <si>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</si>
  <si>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</si>
  <si>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</si>
  <si>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</si>
  <si>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</si>
  <si>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</si>
  <si>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</si>
  <si>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</si>
  <si>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</si>
  <si>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</si>
  <si>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</si>
  <si>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</si>
  <si>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</si>
  <si>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</si>
  <si>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</si>
  <si>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</si>
  <si>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</si>
  <si>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</si>
  <si>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</si>
  <si>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</si>
  <si>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</si>
  <si>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</si>
  <si>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</si>
  <si>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</si>
  <si>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</si>
  <si>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</si>
  <si>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</si>
  <si>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</si>
  <si>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</si>
  <si>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</si>
  <si>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</si>
  <si>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</si>
  <si>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</si>
  <si>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</si>
  <si>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</si>
  <si>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</si>
  <si>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</si>
  <si>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</si>
  <si>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</si>
  <si>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</si>
  <si>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</si>
  <si>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</si>
  <si>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</si>
  <si>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</si>
  <si>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</si>
  <si>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</si>
  <si>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</si>
  <si>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</si>
  <si>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</si>
  <si>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</si>
  <si>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</si>
  <si>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</si>
  <si>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</si>
  <si>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</si>
  <si>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</si>
  <si>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</si>
  <si>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</si>
  <si>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</si>
  <si>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</si>
  <si>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</si>
  <si>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</si>
  <si>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</si>
  <si>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</si>
  <si>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</si>
  <si>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</si>
  <si>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</si>
  <si>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</si>
  <si>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</si>
  <si>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</si>
  <si>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</si>
  <si>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</si>
  <si>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</si>
  <si>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</si>
  <si>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</si>
  <si>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</si>
  <si>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</si>
  <si>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</si>
  <si>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</si>
  <si>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</si>
  <si>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</si>
  <si>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</si>
  <si>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</si>
  <si>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</si>
  <si>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</si>
  <si>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</si>
  <si>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</si>
  <si>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</si>
  <si>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</si>
  <si>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</si>
  <si>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</si>
  <si>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</si>
  <si>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</si>
  <si>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</si>
  <si>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</si>
  <si>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</si>
  <si>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</si>
  <si>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</si>
  <si>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</si>
  <si>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</si>
  <si>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</si>
  <si>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</si>
  <si>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</si>
  <si>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</si>
  <si>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</si>
  <si>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</si>
  <si>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</si>
  <si>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</si>
  <si>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</si>
  <si>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</si>
  <si>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</si>
  <si>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</si>
  <si>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</si>
  <si>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</si>
  <si>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</si>
  <si>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</si>
  <si>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</si>
  <si>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</si>
  <si>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</si>
  <si>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</si>
  <si>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</si>
  <si>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</si>
  <si>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</si>
  <si>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</si>
  <si>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</si>
  <si>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</si>
  <si>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</si>
  <si>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</si>
  <si>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</si>
  <si>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</si>
  <si>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</si>
  <si>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</si>
  <si>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</si>
  <si>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</si>
  <si>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</si>
  <si>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</si>
  <si>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</si>
  <si>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</si>
  <si>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</si>
  <si>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</si>
  <si>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</si>
  <si>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</si>
  <si>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</si>
  <si>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</si>
  <si>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</si>
  <si>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</si>
  <si>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</si>
  <si>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</si>
  <si>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</si>
  <si>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</si>
  <si>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</si>
  <si>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</si>
  <si>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</si>
  <si>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</si>
  <si>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</si>
  <si>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</si>
  <si>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</si>
  <si>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</si>
  <si>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</si>
  <si>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</si>
  <si>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</si>
  <si>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</si>
  <si>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</si>
  <si>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</si>
  <si>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</si>
  <si>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</si>
  <si>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</si>
  <si>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</si>
  <si>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</si>
  <si>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</si>
  <si>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</si>
  <si>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</si>
  <si>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</si>
  <si>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</si>
  <si>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</si>
  <si>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</si>
  <si>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</si>
  <si>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</si>
  <si>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</si>
  <si>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</si>
  <si>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</si>
  <si>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</si>
  <si>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</si>
  <si>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</si>
  <si>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</si>
  <si>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</si>
  <si>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</si>
  <si>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</si>
  <si>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</si>
  <si>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</si>
  <si>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</si>
  <si>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</si>
  <si>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</si>
  <si>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</si>
  <si>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</si>
  <si>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</si>
  <si>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</si>
  <si>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</si>
  <si>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</si>
  <si>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</si>
  <si>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</si>
  <si>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</si>
  <si>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</si>
  <si>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</si>
  <si>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</si>
  <si>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</si>
  <si>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</si>
  <si>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</si>
  <si>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</si>
  <si>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</si>
  <si>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</si>
  <si>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</si>
  <si>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</si>
  <si>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</si>
  <si>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</si>
  <si>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</si>
  <si>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</si>
  <si>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</si>
  <si>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</si>
  <si>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</si>
  <si>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</si>
  <si>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</si>
  <si>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</si>
  <si>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</si>
  <si>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</si>
  <si>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</si>
  <si>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</si>
  <si>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</si>
  <si>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</si>
  <si>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</si>
  <si>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</si>
  <si>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</si>
  <si>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</si>
  <si>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</si>
  <si>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</si>
  <si>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</si>
  <si>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</si>
  <si>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</si>
  <si>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</si>
  <si>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</si>
  <si>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</si>
  <si>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</si>
  <si>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</si>
  <si>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</si>
  <si>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</si>
  <si>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</si>
  <si>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</si>
  <si>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</si>
  <si>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</si>
  <si>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</si>
  <si>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</si>
  <si>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</si>
  <si>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</si>
  <si>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</si>
  <si>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</si>
  <si>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</si>
  <si>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</si>
  <si>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</si>
  <si>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</si>
  <si>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</si>
  <si>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</si>
  <si>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</si>
  <si>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</si>
  <si>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</si>
  <si>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</si>
  <si>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</si>
  <si>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</si>
  <si>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</si>
  <si>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</si>
  <si>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</si>
  <si>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</si>
  <si>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</si>
  <si>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</si>
  <si>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</si>
  <si>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</si>
  <si>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</si>
  <si>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</si>
  <si>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</si>
  <si>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</si>
  <si>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</si>
  <si>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</si>
  <si>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</si>
  <si>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</si>
  <si>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</si>
  <si>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</si>
  <si>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</si>
  <si>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</si>
  <si>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</si>
  <si>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</si>
  <si>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</si>
  <si>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</si>
  <si>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</si>
  <si>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</si>
  <si>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</si>
  <si>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</si>
  <si>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</si>
  <si>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</si>
  <si>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</si>
  <si>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</si>
  <si>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</si>
  <si>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</si>
  <si>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</si>
  <si>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</si>
  <si>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</si>
  <si>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</si>
  <si>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</si>
  <si>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</si>
  <si>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</si>
  <si>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</si>
  <si>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</si>
  <si>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</si>
  <si>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</si>
  <si>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</si>
  <si>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</si>
  <si>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</si>
  <si>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</si>
  <si>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</si>
  <si>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</si>
  <si>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</si>
  <si>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</si>
  <si>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</si>
  <si>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</si>
  <si>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</si>
  <si>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</si>
  <si>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</si>
  <si>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</si>
  <si>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</si>
  <si>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</si>
  <si>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</si>
  <si>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</si>
  <si>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</si>
  <si>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</si>
  <si>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</si>
  <si>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</si>
  <si>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</si>
  <si>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</si>
  <si>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</si>
  <si>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</si>
  <si>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</si>
  <si>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</si>
  <si>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</si>
  <si>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</si>
  <si>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</si>
  <si>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</si>
  <si>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</si>
  <si>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</si>
  <si>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</si>
  <si>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</si>
  <si>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</si>
  <si>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</si>
  <si>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</si>
  <si>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</si>
  <si>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</si>
  <si>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</si>
  <si>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</si>
  <si>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</si>
  <si>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</si>
  <si>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</si>
  <si>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</si>
  <si>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</si>
  <si>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</si>
  <si>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</si>
  <si>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</si>
  <si>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</si>
  <si>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</si>
  <si>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</si>
  <si>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</si>
  <si>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</si>
  <si>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</si>
  <si>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</si>
  <si>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</si>
  <si>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</si>
  <si>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</si>
  <si>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</si>
  <si>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</si>
  <si>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</si>
  <si>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</si>
  <si>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</si>
  <si>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</si>
  <si>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</si>
  <si>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</si>
  <si>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</si>
  <si>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</si>
  <si>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</si>
  <si>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</si>
  <si>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</si>
  <si>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</si>
  <si>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</si>
  <si>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</si>
  <si>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</si>
  <si>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</si>
  <si>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</si>
  <si>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</si>
  <si>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</si>
  <si>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</si>
  <si>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</si>
  <si>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</si>
  <si>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</si>
  <si>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</si>
  <si>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</si>
  <si>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</si>
  <si>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</si>
  <si>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</si>
  <si>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</si>
  <si>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</si>
  <si>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</si>
  <si>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</si>
  <si>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</si>
  <si>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</si>
  <si>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</si>
  <si>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</si>
  <si>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</si>
  <si>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</si>
  <si>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</si>
  <si>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</si>
  <si>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</si>
  <si>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</si>
  <si>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</si>
  <si>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</si>
  <si>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</si>
  <si>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</si>
  <si>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</si>
  <si>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</si>
  <si>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</si>
  <si>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</si>
  <si>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</si>
  <si>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</si>
  <si>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</si>
  <si>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</si>
  <si>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</si>
  <si>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</si>
  <si>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</si>
  <si>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</si>
  <si>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</si>
  <si>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</si>
  <si>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</si>
  <si>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</si>
  <si>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</si>
  <si>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</si>
  <si>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</si>
  <si>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</si>
  <si>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</si>
  <si>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</si>
  <si>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</si>
  <si>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</si>
  <si>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</si>
  <si>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</si>
  <si>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</si>
  <si>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</si>
  <si>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</si>
  <si>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</si>
  <si>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</si>
  <si>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</si>
  <si>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</si>
  <si>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</si>
  <si>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</si>
  <si>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</si>
  <si>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</si>
  <si>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</si>
  <si>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</si>
  <si>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</si>
  <si>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</si>
  <si>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</si>
  <si>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</si>
  <si>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</si>
  <si>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</si>
  <si>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</si>
  <si>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</si>
  <si>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</si>
  <si>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</si>
  <si>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</si>
  <si>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</si>
  <si>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</si>
  <si>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</si>
  <si>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</si>
  <si>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</si>
  <si>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</si>
  <si>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</si>
  <si>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</si>
  <si>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</si>
  <si>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</si>
  <si>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</si>
  <si>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</si>
  <si>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</si>
  <si>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</si>
  <si>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</si>
  <si>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</si>
  <si>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</si>
  <si>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</si>
  <si>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</si>
  <si>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</si>
  <si>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</si>
  <si>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</si>
  <si>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</si>
  <si>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</si>
  <si>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</si>
  <si>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</si>
  <si>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</si>
  <si>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</si>
  <si>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</si>
  <si>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</si>
  <si>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</si>
  <si>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</si>
  <si>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</si>
  <si>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</si>
  <si>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</si>
  <si>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</si>
  <si>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</si>
  <si>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</si>
  <si>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</si>
  <si>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</si>
  <si>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</si>
  <si>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</si>
  <si>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</si>
  <si>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</si>
  <si>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</si>
  <si>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</si>
  <si>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</si>
  <si>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</si>
  <si>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</si>
  <si>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</si>
  <si>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</si>
  <si>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</si>
  <si>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</si>
  <si>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</si>
  <si>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</si>
  <si>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</si>
  <si>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</si>
  <si>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</si>
  <si>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</si>
  <si>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</si>
  <si>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</si>
  <si>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</si>
  <si>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</si>
  <si>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</si>
  <si>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</si>
  <si>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</si>
  <si>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</si>
  <si>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</si>
  <si>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</si>
  <si>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</si>
  <si>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</si>
  <si>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</si>
  <si>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</si>
  <si>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</si>
  <si>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</si>
  <si>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</si>
  <si>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</si>
  <si>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</si>
  <si>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</si>
  <si>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</si>
  <si>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</si>
  <si>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</si>
  <si>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</si>
  <si>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</si>
  <si>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</si>
  <si>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</si>
  <si>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</si>
  <si>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</si>
  <si>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</si>
  <si>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</si>
  <si>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</si>
  <si>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</si>
  <si>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</si>
  <si>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</si>
  <si>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</si>
  <si>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</si>
  <si>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</si>
  <si>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</si>
  <si>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</si>
  <si>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</si>
  <si>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</si>
  <si>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</si>
  <si>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</si>
  <si>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</si>
  <si>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</si>
  <si>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</si>
  <si>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</si>
  <si>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</si>
  <si>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</si>
  <si>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</si>
  <si>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</si>
  <si>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</si>
  <si>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</si>
  <si>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</si>
  <si>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</si>
  <si>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</si>
  <si>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</si>
  <si>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</si>
  <si>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</si>
  <si>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</si>
  <si>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</si>
  <si>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</si>
  <si>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</si>
  <si>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</si>
  <si>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</si>
  <si>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</si>
  <si>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</si>
  <si>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</si>
  <si>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</si>
  <si>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</si>
  <si>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</si>
  <si>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</si>
  <si>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</si>
  <si>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</si>
  <si>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</si>
  <si>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</si>
  <si>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</si>
  <si>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</si>
  <si>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</si>
  <si>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</si>
  <si>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</si>
  <si>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</si>
  <si>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</si>
  <si>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</si>
  <si>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</si>
  <si>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</si>
  <si>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</si>
  <si>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</si>
  <si>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</si>
  <si>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</si>
  <si>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</si>
  <si>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</si>
  <si>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</si>
  <si>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</si>
  <si>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</si>
  <si>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</si>
  <si>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</si>
  <si>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</si>
  <si>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</si>
  <si>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</si>
  <si>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</si>
  <si>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</si>
  <si>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</si>
  <si>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</si>
  <si>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</si>
  <si>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</si>
  <si>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</si>
  <si>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</si>
  <si>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</si>
  <si>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</si>
  <si>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</si>
  <si>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</si>
  <si>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</si>
  <si>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</si>
  <si>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</si>
  <si>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</si>
  <si>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</si>
  <si>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</si>
  <si>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</si>
  <si>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</si>
  <si>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</si>
  <si>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</si>
  <si>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</si>
  <si>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</si>
  <si>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</si>
  <si>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</si>
  <si>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</si>
  <si>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</si>
  <si>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</si>
  <si>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</si>
  <si>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</si>
  <si>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</si>
  <si>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</si>
  <si>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</si>
  <si>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</si>
  <si>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</si>
  <si>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</si>
  <si>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</si>
  <si>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</si>
  <si>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</si>
  <si>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</si>
  <si>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</si>
  <si>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</si>
  <si>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</si>
  <si>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</si>
  <si>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</si>
  <si>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</si>
  <si>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</si>
  <si>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</si>
  <si>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</si>
  <si>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</si>
  <si>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</si>
  <si>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</si>
  <si>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</si>
  <si>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</si>
  <si>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</si>
  <si>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</si>
  <si>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</si>
  <si>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</si>
  <si>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</si>
  <si>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</si>
  <si>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</si>
  <si>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</si>
  <si>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</si>
  <si>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</si>
  <si>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</si>
  <si>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</si>
  <si>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</si>
  <si>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</si>
  <si>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</si>
  <si>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</si>
  <si>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</si>
  <si>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</si>
  <si>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</si>
  <si>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</si>
  <si>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</si>
  <si>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</si>
  <si>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</si>
  <si>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</si>
  <si>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</si>
  <si>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</si>
  <si>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</si>
  <si>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</si>
  <si>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</si>
  <si>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</si>
  <si>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</si>
  <si>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</si>
  <si>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</si>
  <si>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</si>
  <si>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</si>
  <si>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</si>
  <si>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</si>
  <si>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</si>
  <si>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</si>
  <si>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</si>
  <si>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</si>
  <si>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</si>
  <si>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</si>
  <si>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</si>
  <si>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</si>
  <si>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</si>
  <si>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</si>
  <si>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</si>
  <si>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</si>
  <si>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</si>
  <si>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</si>
  <si>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</si>
  <si>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</si>
  <si>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</si>
  <si>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</si>
  <si>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</si>
  <si>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</si>
  <si>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</si>
  <si>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</si>
  <si>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</si>
  <si>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</si>
  <si>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</si>
  <si>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</si>
  <si>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</si>
  <si>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</si>
  <si>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</si>
  <si>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</si>
  <si>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</si>
  <si>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</si>
  <si>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</si>
  <si>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</si>
  <si>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</si>
  <si>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</si>
  <si>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</si>
  <si>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</si>
  <si>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</si>
  <si>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</si>
  <si>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</si>
  <si>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</si>
  <si>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</si>
  <si>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</si>
  <si>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</si>
  <si>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</si>
  <si>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</si>
  <si>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</si>
  <si>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</si>
  <si>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</si>
  <si>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</si>
  <si>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</si>
  <si>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</si>
  <si>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</si>
  <si>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</si>
  <si>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</si>
  <si>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</si>
  <si>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</si>
  <si>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</si>
  <si>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</si>
  <si>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</si>
  <si>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</si>
  <si>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</si>
  <si>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</si>
  <si>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</si>
  <si>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</si>
  <si>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</si>
  <si>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</si>
  <si>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</si>
  <si>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</si>
  <si>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</si>
  <si>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</si>
  <si>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</si>
  <si>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</si>
  <si>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</si>
  <si>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</si>
  <si>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</si>
  <si>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</si>
  <si>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</si>
  <si>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</si>
  <si>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</si>
  <si>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</si>
  <si>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</si>
  <si>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</si>
  <si>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</si>
  <si>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</si>
  <si>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</si>
  <si>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</si>
  <si>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</si>
  <si>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</si>
  <si>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</si>
  <si>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</si>
  <si>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</si>
  <si>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</si>
  <si>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</si>
  <si>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</si>
  <si>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</si>
  <si>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</si>
  <si>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</si>
  <si>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</si>
  <si>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</si>
  <si>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</si>
  <si>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</si>
  <si>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</si>
  <si>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</si>
  <si>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</si>
  <si>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</si>
  <si>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</si>
  <si>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</si>
  <si>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</si>
  <si>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</si>
  <si>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</si>
  <si>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</si>
  <si>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</si>
  <si>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</si>
  <si>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</si>
  <si>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</si>
  <si>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</si>
  <si>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</si>
  <si>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</si>
  <si>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</si>
  <si>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</si>
  <si>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</si>
  <si>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</si>
  <si>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</si>
  <si>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</si>
  <si>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</si>
  <si>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</si>
  <si>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</si>
  <si>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</si>
  <si>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</si>
  <si>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</si>
  <si>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</si>
  <si>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</si>
  <si>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</si>
  <si>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</si>
  <si>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</si>
  <si>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</si>
  <si>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</si>
  <si>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</si>
  <si>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</si>
  <si>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</si>
  <si>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</si>
  <si>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</si>
  <si>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</si>
  <si>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</si>
  <si>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</si>
  <si>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</si>
  <si>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</si>
  <si>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</si>
  <si>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</si>
  <si>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</si>
  <si>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</si>
  <si>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</si>
  <si>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</si>
  <si>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</si>
  <si>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</si>
  <si>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</si>
  <si>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</si>
  <si>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</si>
  <si>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</si>
  <si>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</si>
  <si>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</si>
  <si>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</si>
  <si>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</si>
  <si>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</si>
  <si>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</si>
  <si>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</si>
  <si>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</si>
  <si>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</si>
  <si>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</si>
  <si>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</si>
  <si>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</si>
  <si>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</si>
  <si>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</si>
  <si>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</si>
  <si>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</si>
  <si>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</si>
  <si>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</si>
  <si>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</si>
  <si>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</si>
  <si>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</si>
  <si>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</si>
  <si>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</si>
  <si>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</si>
  <si>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</si>
  <si>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</si>
  <si>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</si>
  <si>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</si>
  <si>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</si>
  <si>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</si>
  <si>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</si>
  <si>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</si>
  <si>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</si>
  <si>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</si>
  <si>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</si>
  <si>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</si>
  <si>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</si>
  <si>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</si>
  <si>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</si>
  <si>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</si>
  <si>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</si>
  <si>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</si>
  <si>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</si>
  <si>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</si>
  <si>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</si>
  <si>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</si>
  <si>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</si>
  <si>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</si>
  <si>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</si>
  <si>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</si>
  <si>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</si>
  <si>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</si>
  <si>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</si>
  <si>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</si>
  <si>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</si>
  <si>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</si>
  <si>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</si>
  <si>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</si>
  <si>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</si>
  <si>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</si>
  <si>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</si>
  <si>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</si>
  <si>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</si>
  <si>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</si>
  <si>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</si>
  <si>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</si>
  <si>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</si>
  <si>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</si>
  <si>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</si>
  <si>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</si>
  <si>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</si>
  <si>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</si>
  <si>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</si>
  <si>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</si>
  <si>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</si>
  <si>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</si>
  <si>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</si>
  <si>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</si>
  <si>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</si>
  <si>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</si>
  <si>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</si>
  <si>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</si>
  <si>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</si>
  <si>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</si>
  <si>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</si>
  <si>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</si>
  <si>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</si>
  <si>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</si>
  <si>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</si>
  <si>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</si>
  <si>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</si>
  <si>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</si>
  <si>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</si>
  <si>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</si>
  <si>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</si>
  <si>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</si>
  <si>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</si>
  <si>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</si>
  <si>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</si>
  <si>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</si>
  <si>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</si>
  <si>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</si>
  <si>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</si>
  <si>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</si>
  <si>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</si>
  <si>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</si>
  <si>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</si>
  <si>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</si>
  <si>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</si>
  <si>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</si>
  <si>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</si>
  <si>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</si>
  <si>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</si>
  <si>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</si>
  <si>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</si>
  <si>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</si>
  <si>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</si>
  <si>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</si>
  <si>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</si>
  <si>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</si>
  <si>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</si>
  <si>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</si>
  <si>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</si>
  <si>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</si>
  <si>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</si>
  <si>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</si>
  <si>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</si>
  <si>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</si>
  <si>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</si>
  <si>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</si>
  <si>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</si>
  <si>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</si>
  <si>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</si>
  <si>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</si>
  <si>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</si>
  <si>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</si>
  <si>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</si>
  <si>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</si>
  <si>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</si>
  <si>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</si>
  <si>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</si>
  <si>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</si>
  <si>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</si>
  <si>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</si>
  <si>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</si>
  <si>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</si>
  <si>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</si>
  <si>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</si>
  <si>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</si>
  <si>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</si>
  <si>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</si>
  <si>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</si>
  <si>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</si>
  <si>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</si>
  <si>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</si>
  <si>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</si>
  <si>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</si>
  <si>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</si>
  <si>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</si>
  <si>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</si>
  <si>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</si>
  <si>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</si>
  <si>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</si>
  <si>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</si>
  <si>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</si>
  <si>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</si>
  <si>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</si>
  <si>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</si>
  <si>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</si>
  <si>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</si>
  <si>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</si>
  <si>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</si>
  <si>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</si>
  <si>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</si>
  <si>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</si>
  <si>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</si>
  <si>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</si>
  <si>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</si>
  <si>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</si>
  <si>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</si>
  <si>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</si>
  <si>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</si>
  <si>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</si>
  <si>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</si>
  <si>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</si>
  <si>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</si>
  <si>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</si>
  <si>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</si>
  <si>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</si>
  <si>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</si>
  <si>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</si>
  <si>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</si>
  <si>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</si>
  <si>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</si>
  <si>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</si>
  <si>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</si>
  <si>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</si>
  <si>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</si>
  <si>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</si>
  <si>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</si>
  <si>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</si>
  <si>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</si>
  <si>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</si>
  <si>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</si>
  <si>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</si>
  <si>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</si>
  <si>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</si>
  <si>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</si>
  <si>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</si>
  <si>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</si>
  <si>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</si>
  <si>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</si>
  <si>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</si>
  <si>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</si>
  <si>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</si>
  <si>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</si>
  <si>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</si>
  <si>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</si>
  <si>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</si>
  <si>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</si>
  <si>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</si>
  <si>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</si>
  <si>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</si>
  <si>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</si>
  <si>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</si>
  <si>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</si>
  <si>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</si>
  <si>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</si>
  <si>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</si>
  <si>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</si>
  <si>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</si>
  <si>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</si>
  <si>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</si>
  <si>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</si>
  <si>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</si>
  <si>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</si>
  <si>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</si>
  <si>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</si>
  <si>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</si>
  <si>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</si>
  <si>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</si>
  <si>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</si>
  <si>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</si>
  <si>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</si>
  <si>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</si>
  <si>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</si>
  <si>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</si>
  <si>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</si>
  <si>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</si>
  <si>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</si>
  <si>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</si>
  <si>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</si>
  <si>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</si>
  <si>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</si>
  <si>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</si>
  <si>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</si>
  <si>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</si>
  <si>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</si>
  <si>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</si>
  <si>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</si>
  <si>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</si>
  <si>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</si>
  <si>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</si>
  <si>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</si>
  <si>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</si>
  <si>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</si>
  <si>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</si>
  <si>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</si>
  <si>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</si>
  <si>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</si>
  <si>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</si>
  <si>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</si>
  <si>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</si>
  <si>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</si>
  <si>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</si>
  <si>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</si>
  <si>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</si>
  <si>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</si>
  <si>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</si>
  <si>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</si>
  <si>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</si>
  <si>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</si>
  <si>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</si>
  <si>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</si>
  <si>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</si>
  <si>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</si>
  <si>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</si>
  <si>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</si>
  <si>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</si>
  <si>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</si>
  <si>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</si>
  <si>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</si>
  <si>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</si>
  <si>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</si>
  <si>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</si>
  <si>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</si>
  <si>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</si>
  <si>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</si>
  <si>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</si>
  <si>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</si>
  <si>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</si>
  <si>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</si>
  <si>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</si>
  <si>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</si>
  <si>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</si>
  <si>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</si>
  <si>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</si>
  <si>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</si>
  <si>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</si>
  <si>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</si>
  <si>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</si>
  <si>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</si>
  <si>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</si>
  <si>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</si>
  <si>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</si>
  <si>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</si>
  <si>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</si>
  <si>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</si>
  <si>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</si>
  <si>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</si>
  <si>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</si>
  <si>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</si>
  <si>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</si>
  <si>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</si>
  <si>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</si>
  <si>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</si>
  <si>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</si>
  <si>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</si>
  <si>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</si>
  <si>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</si>
  <si>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</si>
  <si>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</si>
  <si>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</si>
  <si>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</si>
  <si>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</si>
  <si>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</si>
  <si>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</si>
  <si>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</si>
  <si>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</si>
  <si>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</si>
  <si>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</si>
  <si>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</si>
  <si>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</si>
  <si>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</si>
  <si>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</si>
  <si>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</si>
  <si>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</si>
  <si>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</si>
  <si>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</si>
  <si>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</si>
  <si>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</si>
  <si>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</si>
  <si>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</si>
  <si>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</si>
  <si>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</si>
  <si>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</si>
  <si>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</si>
  <si>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</si>
  <si>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</si>
  <si>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</si>
  <si>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</si>
  <si>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</si>
  <si>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</si>
  <si>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</si>
  <si>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</si>
  <si>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</si>
  <si>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</si>
  <si>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</si>
  <si>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</si>
  <si>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</si>
  <si>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</si>
  <si>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</si>
  <si>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</si>
  <si>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</si>
  <si>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</si>
  <si>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</si>
  <si>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</si>
  <si>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</si>
  <si>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</si>
  <si>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</si>
  <si>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</si>
  <si>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</si>
  <si>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</si>
  <si>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</si>
  <si>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</si>
  <si>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</si>
  <si>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</si>
  <si>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</si>
  <si>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</si>
  <si>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</si>
  <si>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</si>
  <si>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</si>
  <si>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</si>
  <si>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</si>
  <si>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</si>
  <si>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</si>
  <si>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</si>
  <si>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</si>
  <si>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</si>
  <si>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</si>
  <si>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</si>
  <si>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</si>
  <si>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</si>
  <si>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</si>
  <si>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</si>
  <si>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</si>
  <si>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</si>
  <si>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</si>
  <si>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</si>
  <si>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</si>
  <si>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</si>
  <si>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</si>
  <si>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</si>
  <si>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</si>
  <si>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</si>
  <si>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</si>
  <si>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</si>
  <si>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</si>
  <si>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</si>
  <si>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</si>
  <si>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</si>
  <si>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</si>
  <si>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</si>
  <si>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</si>
  <si>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</si>
  <si>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</si>
  <si>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</si>
  <si>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</si>
  <si>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</si>
  <si>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</si>
  <si>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</si>
  <si>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</si>
  <si>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</si>
  <si>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</si>
  <si>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</si>
  <si>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</si>
  <si>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</si>
  <si>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</si>
  <si>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</si>
  <si>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</si>
  <si>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</si>
  <si>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</si>
  <si>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</si>
  <si>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</si>
  <si>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</si>
  <si>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</si>
  <si>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</si>
  <si>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</si>
  <si>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</si>
  <si>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</si>
  <si>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</si>
  <si>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</si>
  <si>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</si>
  <si>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</si>
  <si>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</si>
  <si>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</si>
  <si>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</si>
  <si>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</si>
  <si>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</si>
  <si>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</si>
  <si>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</si>
  <si>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</si>
  <si>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</si>
  <si>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</si>
  <si>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</si>
  <si>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</si>
  <si>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</si>
  <si>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</si>
  <si>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</si>
  <si>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</si>
  <si>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</si>
  <si>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</si>
  <si>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</si>
  <si>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</si>
  <si>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</si>
  <si>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</si>
  <si>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</si>
  <si>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</si>
  <si>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</si>
  <si>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</si>
  <si>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</si>
  <si>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</si>
  <si>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</si>
  <si>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</si>
  <si>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</si>
  <si>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</si>
  <si>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</si>
  <si>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</si>
  <si>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</si>
  <si>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</si>
  <si>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</si>
  <si>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</si>
  <si>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</si>
  <si>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</si>
  <si>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</si>
  <si>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</si>
  <si>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</si>
  <si>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</si>
  <si>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</si>
  <si>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</si>
  <si>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</si>
  <si>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</si>
  <si>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</si>
  <si>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</si>
  <si>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</si>
  <si>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</si>
  <si>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</si>
  <si>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</si>
  <si>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</si>
  <si>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</si>
  <si>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</si>
  <si>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</si>
  <si>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</si>
  <si>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</si>
  <si>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</si>
  <si>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</si>
  <si>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</si>
  <si>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</si>
  <si>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</si>
  <si>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</si>
  <si>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</si>
  <si>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</si>
  <si>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</si>
  <si>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</si>
  <si>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</si>
  <si>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</si>
  <si>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</si>
  <si>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</si>
  <si>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</si>
  <si>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</si>
  <si>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</si>
  <si>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</si>
  <si>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</si>
  <si>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</si>
  <si>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</si>
  <si>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</si>
  <si>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</si>
  <si>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</si>
  <si>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</si>
  <si>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</si>
  <si>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</si>
  <si>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</si>
  <si>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</si>
  <si>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</si>
  <si>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</si>
  <si>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</si>
  <si>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</si>
  <si>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</si>
  <si>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</si>
  <si>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</si>
  <si>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</si>
  <si>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</si>
  <si>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</si>
  <si>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</si>
  <si>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</si>
  <si>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</si>
  <si>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</si>
  <si>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</si>
  <si>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</si>
  <si>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</si>
  <si>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</si>
  <si>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</si>
  <si>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</si>
  <si>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</si>
  <si>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</si>
  <si>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</si>
  <si>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</si>
  <si>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</si>
  <si>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</si>
  <si>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</si>
  <si>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</si>
  <si>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</si>
  <si>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</si>
  <si>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</si>
  <si>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</si>
  <si>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</si>
  <si>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</si>
  <si>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</si>
  <si>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</si>
  <si>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</si>
  <si>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</si>
  <si>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</si>
  <si>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</si>
  <si>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</si>
  <si>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</si>
  <si>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</si>
  <si>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</si>
  <si>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</si>
  <si>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</si>
  <si>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</si>
  <si>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</si>
  <si>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</si>
  <si>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</si>
  <si>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</si>
  <si>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</si>
  <si>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</si>
  <si>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</si>
  <si>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</si>
  <si>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</si>
  <si>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</si>
  <si>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</si>
  <si>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</si>
  <si>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</si>
  <si>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</si>
  <si>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</si>
  <si>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</si>
  <si>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</si>
  <si>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</si>
  <si>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</si>
  <si>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</si>
  <si>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</si>
  <si>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</si>
  <si>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</si>
  <si>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</si>
  <si>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</si>
  <si>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</si>
  <si>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</si>
  <si>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</si>
  <si>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</si>
  <si>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</si>
  <si>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</si>
  <si>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</si>
  <si>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</si>
  <si>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</si>
  <si>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</si>
  <si>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</si>
  <si>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</si>
  <si>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</si>
  <si>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</si>
  <si>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</si>
  <si>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</si>
  <si>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</si>
  <si>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</si>
  <si>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</si>
  <si>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</si>
  <si>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</si>
  <si>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</si>
  <si>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</si>
  <si>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</si>
  <si>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</si>
  <si>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</si>
  <si>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</si>
  <si>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</si>
  <si>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</si>
  <si>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</si>
  <si>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</si>
  <si>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</si>
  <si>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</si>
  <si>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</si>
  <si>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</si>
  <si>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</si>
  <si>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</si>
  <si>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</si>
  <si>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</si>
  <si>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</si>
  <si>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</si>
  <si>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</si>
  <si>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</si>
  <si>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</si>
  <si>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</si>
  <si>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</si>
  <si>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</si>
  <si>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</si>
  <si>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</si>
  <si>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</si>
  <si>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</si>
  <si>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</si>
  <si>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</si>
  <si>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</si>
  <si>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</si>
  <si>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</si>
  <si>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</si>
  <si>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</si>
  <si>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</si>
  <si>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</si>
  <si>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</si>
  <si>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</si>
  <si>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</si>
  <si>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</si>
  <si>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</si>
  <si>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</si>
  <si>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</si>
  <si>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</si>
  <si>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</si>
  <si>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</si>
  <si>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</si>
  <si>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</si>
  <si>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</si>
  <si>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</si>
  <si>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</si>
  <si>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</si>
  <si>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</si>
  <si>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</si>
  <si>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</si>
  <si>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</si>
  <si>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</si>
  <si>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</si>
  <si>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</si>
  <si>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</si>
  <si>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</si>
  <si>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</si>
  <si>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</si>
  <si>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</si>
  <si>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</si>
  <si>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</si>
  <si>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</si>
  <si>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</si>
  <si>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</si>
  <si>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</si>
  <si>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</si>
  <si>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</si>
  <si>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</si>
  <si>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</si>
  <si>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</si>
  <si>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</si>
  <si>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</si>
  <si>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</si>
  <si>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</si>
  <si>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</si>
  <si>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</si>
  <si>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</si>
  <si>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</si>
  <si>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</si>
  <si>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</si>
  <si>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</si>
  <si>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</si>
  <si>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</si>
  <si>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</si>
  <si>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</si>
  <si>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</si>
  <si>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</si>
  <si>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</si>
  <si>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</si>
  <si>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</si>
  <si>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</si>
  <si>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</si>
  <si>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</si>
  <si>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</si>
  <si>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</si>
  <si>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</si>
  <si>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</si>
  <si>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</si>
  <si>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</si>
  <si>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</si>
  <si>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</si>
  <si>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</si>
  <si>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</si>
  <si>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</si>
  <si>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</si>
  <si>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</si>
  <si>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</si>
  <si>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</si>
  <si>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</si>
  <si>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</si>
  <si>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</si>
  <si>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</si>
  <si>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</si>
  <si>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</si>
  <si>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</si>
  <si>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</si>
  <si>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</si>
  <si>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</si>
  <si>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</si>
  <si>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</si>
  <si>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</si>
  <si>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</si>
  <si>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</si>
  <si>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</si>
  <si>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</si>
  <si>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</si>
  <si>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</si>
  <si>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</si>
  <si>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</si>
  <si>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</si>
  <si>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</si>
  <si>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</si>
  <si>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</si>
  <si>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</si>
  <si>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</si>
  <si>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</si>
  <si>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</si>
  <si>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</si>
  <si>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</si>
  <si>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</si>
  <si>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</si>
  <si>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</si>
  <si>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</si>
  <si>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</si>
  <si>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</si>
  <si>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</si>
  <si>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</si>
  <si>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</si>
  <si>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</si>
  <si>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</si>
  <si>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</si>
  <si>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</si>
  <si>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</si>
  <si>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</si>
  <si>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</si>
  <si>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</si>
  <si>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</si>
  <si>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</si>
  <si>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</si>
  <si>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</si>
  <si>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</si>
  <si>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</si>
  <si>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</si>
  <si>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</si>
  <si>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</si>
  <si>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</si>
  <si>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</si>
  <si>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</si>
  <si>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</si>
  <si>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</si>
  <si>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</si>
  <si>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</si>
  <si>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</si>
  <si>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</si>
  <si>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</si>
  <si>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</si>
  <si>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</si>
  <si>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</si>
  <si>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</si>
  <si>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</si>
  <si>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</si>
  <si>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</si>
  <si>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</si>
  <si>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</si>
  <si>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</si>
  <si>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</si>
  <si>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</si>
  <si>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</si>
  <si>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</si>
  <si>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</si>
  <si>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</si>
  <si>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</si>
  <si>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</si>
  <si>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</si>
  <si>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</si>
  <si>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</si>
  <si>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</si>
  <si>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</si>
  <si>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</si>
  <si>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</si>
  <si>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</si>
  <si>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</si>
  <si>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</si>
  <si>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</si>
  <si>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</si>
  <si>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</si>
  <si>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</si>
  <si>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</si>
  <si>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</si>
  <si>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</si>
  <si>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</si>
  <si>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</si>
  <si>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</si>
  <si>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</si>
  <si>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</si>
  <si>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</si>
  <si>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</si>
  <si>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</si>
  <si>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</si>
  <si>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</si>
  <si>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</si>
  <si>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</si>
  <si>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</si>
  <si>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</si>
  <si>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</si>
  <si>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</si>
  <si>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</si>
  <si>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</si>
  <si>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</si>
  <si>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</si>
  <si>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</si>
  <si>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</si>
  <si>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</si>
  <si>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</si>
  <si>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</si>
  <si>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</si>
  <si>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</si>
  <si>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</si>
  <si>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</si>
  <si>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</si>
  <si>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</si>
  <si>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</si>
  <si>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</si>
  <si>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</si>
  <si>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</si>
  <si>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</si>
  <si>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</si>
  <si>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</si>
  <si>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</si>
  <si>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</si>
  <si>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</si>
  <si>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</si>
  <si>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</si>
  <si>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</si>
  <si>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</si>
  <si>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</si>
  <si>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</si>
  <si>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</si>
  <si>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</si>
  <si>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</si>
  <si>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</si>
  <si>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</si>
  <si>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</si>
  <si>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</si>
  <si>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</si>
  <si>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</si>
  <si>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</si>
  <si>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</si>
  <si>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</si>
  <si>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</si>
  <si>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</si>
  <si>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</si>
  <si>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</si>
  <si>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</si>
  <si>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</si>
  <si>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</si>
  <si>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</si>
  <si>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</si>
  <si>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</si>
  <si>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</si>
  <si>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</si>
  <si>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</si>
  <si>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</si>
  <si>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</si>
  <si>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</si>
  <si>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</si>
  <si>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</si>
  <si>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</si>
  <si>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</si>
  <si>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</si>
  <si>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</si>
  <si>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</si>
  <si>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</si>
  <si>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</si>
  <si>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</si>
  <si>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</si>
  <si>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</si>
  <si>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</si>
  <si>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</si>
  <si>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</si>
  <si>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</si>
  <si>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</si>
  <si>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</si>
  <si>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</si>
  <si>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</si>
  <si>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</si>
  <si>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</si>
  <si>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</si>
  <si>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</si>
  <si>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</si>
  <si>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</si>
  <si>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</si>
  <si>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</si>
  <si>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</si>
  <si>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</si>
  <si>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</si>
  <si>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</si>
  <si>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</si>
  <si>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</si>
  <si>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</si>
  <si>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</si>
  <si>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</si>
  <si>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</si>
  <si>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</si>
  <si>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</si>
  <si>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</si>
  <si>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</si>
  <si>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</si>
  <si>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</si>
  <si>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</si>
  <si>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</si>
  <si>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</si>
  <si>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</si>
  <si>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</si>
  <si>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</si>
  <si>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</si>
  <si>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</si>
  <si>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</si>
  <si>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</si>
  <si>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</si>
  <si>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</si>
  <si>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</si>
  <si>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</si>
  <si>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</si>
  <si>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</si>
  <si>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</si>
  <si>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</si>
  <si>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</si>
  <si>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</si>
  <si>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</si>
  <si>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</si>
  <si>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</si>
  <si>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</si>
  <si>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</si>
  <si>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</si>
  <si>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</si>
  <si>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</si>
  <si>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</si>
  <si>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</si>
  <si>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</si>
  <si>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</si>
  <si>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</si>
  <si>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</si>
  <si>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</si>
  <si>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</si>
  <si>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</si>
  <si>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</si>
  <si>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</si>
  <si>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</si>
  <si>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</si>
  <si>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</si>
  <si>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</si>
  <si>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</si>
  <si>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</si>
  <si>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</si>
  <si>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</si>
  <si>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</si>
  <si>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</si>
  <si>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</si>
  <si>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</si>
  <si>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</si>
  <si>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</si>
  <si>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</si>
  <si>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</si>
  <si>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</si>
  <si>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</si>
  <si>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</si>
  <si>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</si>
  <si>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</si>
  <si>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</si>
  <si>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</si>
  <si>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</si>
  <si>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</si>
  <si>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</si>
  <si>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</si>
  <si>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</si>
  <si>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</si>
  <si>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</si>
  <si>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</si>
  <si>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</si>
  <si>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</si>
  <si>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</si>
  <si>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</si>
  <si>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</si>
  <si>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</si>
  <si>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</si>
  <si>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</si>
  <si>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</si>
  <si>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</si>
  <si>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</si>
  <si>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</si>
  <si>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</si>
  <si>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</si>
  <si>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</si>
  <si>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</si>
  <si>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</si>
  <si>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</si>
  <si>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</si>
  <si>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</si>
  <si>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</si>
  <si>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</si>
  <si>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</si>
  <si>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</si>
  <si>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</si>
  <si>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</si>
  <si>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</si>
  <si>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</si>
  <si>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</si>
  <si>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</si>
  <si>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</si>
  <si>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</si>
  <si>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</si>
  <si>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</si>
  <si>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</si>
  <si>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</si>
  <si>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</si>
  <si>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</si>
  <si>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</si>
  <si>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</si>
  <si>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</si>
  <si>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</si>
  <si>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</si>
  <si>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</si>
  <si>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</si>
  <si>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</si>
  <si>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</si>
  <si>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</si>
  <si>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</si>
  <si>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</si>
  <si>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</si>
  <si>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</si>
  <si>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</si>
  <si>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</si>
  <si>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</si>
  <si>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</si>
  <si>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</si>
  <si>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</si>
  <si>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</si>
  <si>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</si>
  <si>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</si>
  <si>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</si>
  <si>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</si>
  <si>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</si>
  <si>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</si>
  <si>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</si>
  <si>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</si>
  <si>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</si>
  <si>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</si>
  <si>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</si>
  <si>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</si>
  <si>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</si>
  <si>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</si>
  <si>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</si>
  <si>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</si>
  <si>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</si>
  <si>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</si>
  <si>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</si>
  <si>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</si>
  <si>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</si>
  <si>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</si>
  <si>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</si>
  <si>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</si>
  <si>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</si>
  <si>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</si>
  <si>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</si>
  <si>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</si>
  <si>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</si>
  <si>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</si>
  <si>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</si>
  <si>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</si>
  <si>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</si>
  <si>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</si>
  <si>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</si>
  <si>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</si>
  <si>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</si>
  <si>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</si>
  <si>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</si>
  <si>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</si>
  <si>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</si>
  <si>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</si>
  <si>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</si>
  <si>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</si>
  <si>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</si>
  <si>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</si>
  <si>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</si>
  <si>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</si>
  <si>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</si>
  <si>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</si>
  <si>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</si>
  <si>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</si>
  <si>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</si>
  <si>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</si>
  <si>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</si>
  <si>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</si>
  <si>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</si>
  <si>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</si>
  <si>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</si>
  <si>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</si>
  <si>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</si>
  <si>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</si>
  <si>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</si>
  <si>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</si>
  <si>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</si>
  <si>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</si>
  <si>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</si>
  <si>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</si>
  <si>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</si>
  <si>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</si>
  <si>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</si>
  <si>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</si>
  <si>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</si>
  <si>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</si>
  <si>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</si>
  <si>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</si>
  <si>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</si>
  <si>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</si>
  <si>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</si>
  <si>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</si>
  <si>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</si>
  <si>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</si>
  <si>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</si>
  <si>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</si>
  <si>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</si>
  <si>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</si>
  <si>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</si>
  <si>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</si>
  <si>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</si>
  <si>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</si>
  <si>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</si>
  <si>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</si>
  <si>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</si>
  <si>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</si>
  <si>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</si>
  <si>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</si>
  <si>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</si>
  <si>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</si>
  <si>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</si>
  <si>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</si>
  <si>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</si>
  <si>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</si>
  <si>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</si>
  <si>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</si>
  <si>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</si>
  <si>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</si>
  <si>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</si>
  <si>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</si>
  <si>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</si>
  <si>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</si>
  <si>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</si>
  <si>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</si>
  <si>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</si>
  <si>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</si>
  <si>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</si>
  <si>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</si>
  <si>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</si>
  <si>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</si>
  <si>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</si>
  <si>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</si>
  <si>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</si>
  <si>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</si>
  <si>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</si>
  <si>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</si>
  <si>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</si>
  <si>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</si>
  <si>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</si>
  <si>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</si>
  <si>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</si>
  <si>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</si>
  <si>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</si>
  <si>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</si>
  <si>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</si>
  <si>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</si>
  <si>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</si>
  <si>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</si>
  <si>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</si>
  <si>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</si>
  <si>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</si>
  <si>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</si>
  <si>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</si>
  <si>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</si>
  <si>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</si>
  <si>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</si>
  <si>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</si>
  <si>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</si>
  <si>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</si>
  <si>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</si>
  <si>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</si>
  <si>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</si>
  <si>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</si>
  <si>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</si>
  <si>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</si>
  <si>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</si>
  <si>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</si>
  <si>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</si>
  <si>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</si>
  <si>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</si>
  <si>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</si>
  <si>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</si>
  <si>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</si>
  <si>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</si>
  <si>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</si>
  <si>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</si>
  <si>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</si>
  <si>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</si>
  <si>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</si>
  <si>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</si>
  <si>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</si>
  <si>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</si>
  <si>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</si>
  <si>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</si>
  <si>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</si>
  <si>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</si>
  <si>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</si>
  <si>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</si>
  <si>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</si>
  <si>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</si>
  <si>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</si>
  <si>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</si>
  <si>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</si>
  <si>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</si>
  <si>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</si>
  <si>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</si>
  <si>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</si>
  <si>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</si>
  <si>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</si>
  <si>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</si>
  <si>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</si>
  <si>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</si>
  <si>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</si>
  <si>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</si>
  <si>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</si>
  <si>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</si>
  <si>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</si>
  <si>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</si>
  <si>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</si>
  <si>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</si>
  <si>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</si>
  <si>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</si>
  <si>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</si>
  <si>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</si>
  <si>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</si>
  <si>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</si>
  <si>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</si>
  <si>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</si>
  <si>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</si>
  <si>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</si>
  <si>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</si>
  <si>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</si>
  <si>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</si>
  <si>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</si>
  <si>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</si>
  <si>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</si>
  <si>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</si>
  <si>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</si>
  <si>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</si>
  <si>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</si>
  <si>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</si>
  <si>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</si>
  <si>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</si>
  <si>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</si>
  <si>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</si>
  <si>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</si>
  <si>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</si>
  <si>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</si>
  <si>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</si>
  <si>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</si>
  <si>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</si>
  <si>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</si>
  <si>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</si>
  <si>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</si>
  <si>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</si>
  <si>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</si>
  <si>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</si>
  <si>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</si>
  <si>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</si>
  <si>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</si>
  <si>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</si>
  <si>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</si>
  <si>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</si>
  <si>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</si>
  <si>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</si>
  <si>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</si>
  <si>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</si>
  <si>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</si>
  <si>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</si>
  <si>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</si>
  <si>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</si>
  <si>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</si>
  <si>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</si>
  <si>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</si>
  <si>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</si>
  <si>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</si>
  <si>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</si>
  <si>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</si>
  <si>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</si>
  <si>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</si>
  <si>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</si>
  <si>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</si>
  <si>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</si>
  <si>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</si>
  <si>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</si>
  <si>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</si>
  <si>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</si>
  <si>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</si>
  <si>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</si>
  <si>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</si>
  <si>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</si>
  <si>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</si>
  <si>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</si>
  <si>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</si>
  <si>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</si>
  <si>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</si>
  <si>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</si>
  <si>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</si>
  <si>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</si>
  <si>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</si>
  <si>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</si>
  <si>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</si>
  <si>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</si>
  <si>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</si>
  <si>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</si>
  <si>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</si>
  <si>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</si>
  <si>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</si>
  <si>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</si>
  <si>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</si>
  <si>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</si>
  <si>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</si>
  <si>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</si>
  <si>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</si>
  <si>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</si>
  <si>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</si>
  <si>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</si>
  <si>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</si>
  <si>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</si>
  <si>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</si>
  <si>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</si>
  <si>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</si>
  <si>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</si>
  <si>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</si>
  <si>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</si>
  <si>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</si>
  <si>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</si>
  <si>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</si>
  <si>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</si>
  <si>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</si>
  <si>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</si>
  <si>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</si>
  <si>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</si>
  <si>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</si>
  <si>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</si>
  <si>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</si>
  <si>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</si>
  <si>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</si>
  <si>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</si>
  <si>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</si>
  <si>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</si>
  <si>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</si>
  <si>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</si>
  <si>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</si>
  <si>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</si>
  <si>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</si>
  <si>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</si>
  <si>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</si>
  <si>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</si>
  <si>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</si>
  <si>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</si>
  <si>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</si>
  <si>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</si>
  <si>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</si>
  <si>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</si>
  <si>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</si>
  <si>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</si>
  <si>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</si>
  <si>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</si>
  <si>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</si>
  <si>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</si>
  <si>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</si>
  <si>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</si>
  <si>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</si>
  <si>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</si>
  <si>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</si>
  <si>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</si>
  <si>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</si>
  <si>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</si>
  <si>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</si>
  <si>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</si>
  <si>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</si>
  <si>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</si>
  <si>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</si>
  <si>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</si>
  <si>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</si>
  <si>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</si>
  <si>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</si>
  <si>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</si>
  <si>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</si>
  <si>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</si>
  <si>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</si>
  <si>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</si>
  <si>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</si>
  <si>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</si>
  <si>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</si>
  <si>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</si>
  <si>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</si>
  <si>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</si>
  <si>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</si>
  <si>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</si>
  <si>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</si>
  <si>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</si>
  <si>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</si>
  <si>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</si>
  <si>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</si>
  <si>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</si>
  <si>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</si>
  <si>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</si>
  <si>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</si>
  <si>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</si>
  <si>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</si>
  <si>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</si>
  <si>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</si>
  <si>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</si>
  <si>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</si>
  <si>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</si>
  <si>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</si>
  <si>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</si>
  <si>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</si>
  <si>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</si>
  <si>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</si>
  <si>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</si>
  <si>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</si>
  <si>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</si>
  <si>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</si>
  <si>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</si>
  <si>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</si>
  <si>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</si>
  <si>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</si>
  <si>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</si>
  <si>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</si>
  <si>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</si>
  <si>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</si>
  <si>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</si>
  <si>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</si>
  <si>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</si>
  <si>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</si>
  <si>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</si>
  <si>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</si>
  <si>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</si>
  <si>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</si>
  <si>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</si>
  <si>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</si>
  <si>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</si>
  <si>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</si>
  <si>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</si>
  <si>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</si>
  <si>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</si>
  <si>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</si>
  <si>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</si>
  <si>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</si>
  <si>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</si>
  <si>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</si>
  <si>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</si>
  <si>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</si>
  <si>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</si>
  <si>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</si>
  <si>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</si>
  <si>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</si>
  <si>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</si>
  <si>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</si>
  <si>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</si>
  <si>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</si>
  <si>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</si>
  <si>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</si>
  <si>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</si>
  <si>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</si>
  <si>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</si>
  <si>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</si>
  <si>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</si>
  <si>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</si>
  <si>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</si>
  <si>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</si>
  <si>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</si>
  <si>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</si>
  <si>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</si>
  <si>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</si>
  <si>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</si>
  <si>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</si>
  <si>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</si>
  <si>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</si>
  <si>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</si>
  <si>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</si>
  <si>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</si>
  <si>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</si>
  <si>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</si>
  <si>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</si>
  <si>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</si>
  <si>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</si>
  <si>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</si>
  <si>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</si>
  <si>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</si>
  <si>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</si>
  <si>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</si>
  <si>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</si>
  <si>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</si>
  <si>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</si>
  <si>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</si>
  <si>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</si>
  <si>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</si>
  <si>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</si>
  <si>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</si>
  <si>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</si>
  <si>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</si>
  <si>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</si>
  <si>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</si>
  <si>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</si>
  <si>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</si>
  <si>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</si>
  <si>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</si>
  <si>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</si>
  <si>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</si>
  <si>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</si>
  <si>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</si>
  <si>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</si>
  <si>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</si>
  <si>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</si>
  <si>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</si>
  <si>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</si>
  <si>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</si>
  <si>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</si>
  <si>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</si>
  <si>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</si>
  <si>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</si>
  <si>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</si>
  <si>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</si>
  <si>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</si>
  <si>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</si>
  <si>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</si>
  <si>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</si>
  <si>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</si>
  <si>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</si>
  <si>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</si>
  <si>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</si>
  <si>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</si>
  <si>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</si>
  <si>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</si>
  <si>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</si>
  <si>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</si>
  <si>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</si>
  <si>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</si>
  <si>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</si>
  <si>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</si>
  <si>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</si>
  <si>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</si>
  <si>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</si>
  <si>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</si>
  <si>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</si>
  <si>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</si>
  <si>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</si>
  <si>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</si>
  <si>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</si>
  <si>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</si>
  <si>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</si>
  <si>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</si>
  <si>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</si>
  <si>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</si>
  <si>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</si>
  <si>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</si>
  <si>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</si>
  <si>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</si>
  <si>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</si>
  <si>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</si>
  <si>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</si>
  <si>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</si>
  <si>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</si>
  <si>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</si>
  <si>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</si>
  <si>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</si>
  <si>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</si>
  <si>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</si>
  <si>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</si>
  <si>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</si>
  <si>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</si>
  <si>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</si>
  <si>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</si>
  <si>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</si>
  <si>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</si>
  <si>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</si>
  <si>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</si>
  <si>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</si>
  <si>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</si>
  <si>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</si>
  <si>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</si>
  <si>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</si>
  <si>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</si>
  <si>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</si>
  <si>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</si>
  <si>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</si>
  <si>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</si>
  <si>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</si>
  <si>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</si>
  <si>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</si>
  <si>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</si>
  <si>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</si>
  <si>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</si>
  <si>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</si>
  <si>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</si>
  <si>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</si>
  <si>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</si>
  <si>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</si>
  <si>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</si>
  <si>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</si>
  <si>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</si>
  <si>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</si>
  <si>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</si>
  <si>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</si>
  <si>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</si>
  <si>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</si>
  <si>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</si>
  <si>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</si>
  <si>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</si>
  <si>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</si>
  <si>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</si>
  <si>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</si>
  <si>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</si>
  <si>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</si>
  <si>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</si>
  <si>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</si>
  <si>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</si>
  <si>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</si>
  <si>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</si>
  <si>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</si>
  <si>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</si>
  <si>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</si>
  <si>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</si>
  <si>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</si>
  <si>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</si>
  <si>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</si>
  <si>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</si>
  <si>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</si>
  <si>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</si>
  <si>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</si>
  <si>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</si>
  <si>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</si>
  <si>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</si>
  <si>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</si>
  <si>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</si>
  <si>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</si>
  <si>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</si>
  <si>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</si>
  <si>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</si>
  <si>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</si>
  <si>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</si>
  <si>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</si>
  <si>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</si>
  <si>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</si>
  <si>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</si>
  <si>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</si>
  <si>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</si>
  <si>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</si>
  <si>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</si>
  <si>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</si>
  <si>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</si>
  <si>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</si>
  <si>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</si>
  <si>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</si>
  <si>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</si>
  <si>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</si>
  <si>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</si>
  <si>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</si>
  <si>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</si>
  <si>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</si>
  <si>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</si>
  <si>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</si>
  <si>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</si>
  <si>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</si>
  <si>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</si>
  <si>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</si>
  <si>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</si>
  <si>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</si>
  <si>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</si>
  <si>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</si>
  <si>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</si>
  <si>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</si>
  <si>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</si>
  <si>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</si>
  <si>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</si>
  <si>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</si>
  <si>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</si>
  <si>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</si>
  <si>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</si>
  <si>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</si>
  <si>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</si>
  <si>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</si>
  <si>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</si>
  <si>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</si>
  <si>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</si>
  <si>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</si>
  <si>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</si>
  <si>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</si>
  <si>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</si>
  <si>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</si>
  <si>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</si>
  <si>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</si>
  <si>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</si>
  <si>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</si>
  <si>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</si>
  <si>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</si>
  <si>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</si>
  <si>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</si>
  <si>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</si>
  <si>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</si>
  <si>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</si>
  <si>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</si>
  <si>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</si>
  <si>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</si>
  <si>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</si>
  <si>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</si>
  <si>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</si>
  <si>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</si>
  <si>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</si>
  <si>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</si>
  <si>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</si>
  <si>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</si>
  <si>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</si>
  <si>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</si>
  <si>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</si>
  <si>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</si>
  <si>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</si>
  <si>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</si>
  <si>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</si>
  <si>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</si>
  <si>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</si>
  <si>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</si>
  <si>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</si>
  <si>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</si>
  <si>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</si>
  <si>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</si>
  <si>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</si>
  <si>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</si>
  <si>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</si>
  <si>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</si>
  <si>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</si>
  <si>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</si>
  <si>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</si>
  <si>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</si>
  <si>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</si>
  <si>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</si>
  <si>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</si>
  <si>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</si>
  <si>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</si>
  <si>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</si>
  <si>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</si>
  <si>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</si>
  <si>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</si>
  <si>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</si>
  <si>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</si>
  <si>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</si>
  <si>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</si>
  <si>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</si>
  <si>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</si>
  <si>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</si>
  <si>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</si>
  <si>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</si>
  <si>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</si>
  <si>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</si>
  <si>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</si>
  <si>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</si>
  <si>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</si>
  <si>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</si>
  <si>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</si>
  <si>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</si>
  <si>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</si>
  <si>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</si>
  <si>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</si>
  <si>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</si>
  <si>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</si>
  <si>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</si>
  <si>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</si>
  <si>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</si>
  <si>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</si>
  <si>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</si>
  <si>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</si>
  <si>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</si>
  <si>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</si>
  <si>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</si>
  <si>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</si>
  <si>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</si>
  <si>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</si>
  <si>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</si>
  <si>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</si>
  <si>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</si>
  <si>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</si>
  <si>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</si>
  <si>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</si>
  <si>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</si>
  <si>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</si>
  <si>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</si>
  <si>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</si>
  <si>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</si>
  <si>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</si>
  <si>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</si>
  <si>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</si>
  <si>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</si>
  <si>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</si>
  <si>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</si>
  <si>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</si>
  <si>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</si>
  <si>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</si>
  <si>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</si>
  <si>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</si>
  <si>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</si>
  <si>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</si>
  <si>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</si>
  <si>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</si>
  <si>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</si>
  <si>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</si>
  <si>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</si>
  <si>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</si>
  <si>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</si>
  <si>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</si>
  <si>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</si>
  <si>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</si>
  <si>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</si>
  <si>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</si>
  <si>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</si>
  <si>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</si>
  <si>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</si>
  <si>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</si>
  <si>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</si>
  <si>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</si>
  <si>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</si>
  <si>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</si>
  <si>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</si>
  <si>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</si>
  <si>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</si>
  <si>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</si>
  <si>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</si>
  <si>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</si>
  <si>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</si>
  <si>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</si>
  <si>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</si>
  <si>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</si>
  <si>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</si>
  <si>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</si>
  <si>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</si>
  <si>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</si>
  <si>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</si>
  <si>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</si>
  <si>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</si>
  <si>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</si>
  <si>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</si>
  <si>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</si>
  <si>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</si>
  <si>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</si>
  <si>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</si>
  <si>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</si>
  <si>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</si>
  <si>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</si>
  <si>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</si>
  <si>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</si>
  <si>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</si>
  <si>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</si>
  <si>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</si>
  <si>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</si>
  <si>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</si>
  <si>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</si>
  <si>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</si>
  <si>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</si>
  <si>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</si>
  <si>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</si>
  <si>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</si>
  <si>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</si>
  <si>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</si>
  <si>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</si>
  <si>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</si>
  <si>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</si>
  <si>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</si>
  <si>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</si>
  <si>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</si>
  <si>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</si>
  <si>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</si>
  <si>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</si>
  <si>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</si>
  <si>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</si>
  <si>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</si>
  <si>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</si>
  <si>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</si>
  <si>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</si>
  <si>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</si>
  <si>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</si>
  <si>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</si>
  <si>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</si>
  <si>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</si>
  <si>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</si>
  <si>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</si>
  <si>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</si>
  <si>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</si>
  <si>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</si>
  <si>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</si>
  <si>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</si>
  <si>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</si>
  <si>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</si>
  <si>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</si>
  <si>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</si>
  <si>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</si>
  <si>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</si>
  <si>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</si>
  <si>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</si>
  <si>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</si>
  <si>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</si>
  <si>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</si>
  <si>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</si>
  <si>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</si>
  <si>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</si>
  <si>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</si>
  <si>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</si>
  <si>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</si>
  <si>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</si>
  <si>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</si>
  <si>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</si>
  <si>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</si>
  <si>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</si>
  <si>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</si>
  <si>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</si>
  <si>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</si>
  <si>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</si>
  <si>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</si>
  <si>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</si>
  <si>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</si>
  <si>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</si>
  <si>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</si>
  <si>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</si>
  <si>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</si>
  <si>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</si>
  <si>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</si>
  <si>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</si>
  <si>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</si>
  <si>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</si>
  <si>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</si>
  <si>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</si>
  <si>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</si>
  <si>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</si>
  <si>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</si>
  <si>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</si>
  <si>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</si>
  <si>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</si>
  <si>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</si>
  <si>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</si>
  <si>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</si>
  <si>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</si>
  <si>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</si>
  <si>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</si>
  <si>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</si>
  <si>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</si>
  <si>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</si>
  <si>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</si>
  <si>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</si>
  <si>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</si>
  <si>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</si>
  <si>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</si>
  <si>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</si>
  <si>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</si>
  <si>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</si>
  <si>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</si>
  <si>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</si>
  <si>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</si>
  <si>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</si>
  <si>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</si>
  <si>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</si>
  <si>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</si>
  <si>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</si>
  <si>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</si>
  <si>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</si>
  <si>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</si>
  <si>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</si>
  <si>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</si>
  <si>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</si>
  <si>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</si>
  <si>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</si>
  <si>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</si>
  <si>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</si>
  <si>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</si>
  <si>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</si>
  <si>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</si>
  <si>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</si>
  <si>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</si>
  <si>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</si>
  <si>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</si>
  <si>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</si>
  <si>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</si>
  <si>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</si>
  <si>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</si>
  <si>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</si>
  <si>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</si>
  <si>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</si>
  <si>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</si>
  <si>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</si>
  <si>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</si>
  <si>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</si>
  <si>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</si>
  <si>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</si>
  <si>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</si>
  <si>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</si>
  <si>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</si>
  <si>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</si>
  <si>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</si>
  <si>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</si>
  <si>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</si>
  <si>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</si>
  <si>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</si>
  <si>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</si>
  <si>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</si>
  <si>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</si>
  <si>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</si>
  <si>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</si>
  <si>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</si>
  <si>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</si>
  <si>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</si>
  <si>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</si>
  <si>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</si>
  <si>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</si>
  <si>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</si>
  <si>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</si>
  <si>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</si>
  <si>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</si>
  <si>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</si>
  <si>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</si>
  <si>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</si>
  <si>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</si>
  <si>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</si>
  <si>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</si>
  <si>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</si>
  <si>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</si>
  <si>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</si>
  <si>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</si>
  <si>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</si>
  <si>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</si>
  <si>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</si>
  <si>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</si>
  <si>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</si>
  <si>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</si>
  <si>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</si>
  <si>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</si>
  <si>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</si>
  <si>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</si>
  <si>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</si>
  <si>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</si>
  <si>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</si>
  <si>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</si>
  <si>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</si>
  <si>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</si>
  <si>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</si>
  <si>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</si>
  <si>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</si>
  <si>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</si>
  <si>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</si>
  <si>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</si>
  <si>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</si>
  <si>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</si>
  <si>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</si>
  <si>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</si>
  <si>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</si>
  <si>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</si>
  <si>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</si>
  <si>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</si>
  <si>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</si>
  <si>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</si>
  <si>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</si>
  <si>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</si>
  <si>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</si>
  <si>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</si>
  <si>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</si>
  <si>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</si>
  <si>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</si>
  <si>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</si>
  <si>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</si>
  <si>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</si>
  <si>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</si>
  <si>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</si>
  <si>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</si>
  <si>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</si>
  <si>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</si>
  <si>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</si>
  <si>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</si>
  <si>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</si>
  <si>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</si>
  <si>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</si>
  <si>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</si>
  <si>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</si>
  <si>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</si>
  <si>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</si>
  <si>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</si>
  <si>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</si>
  <si>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</si>
  <si>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</si>
  <si>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</si>
  <si>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</si>
  <si>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</si>
  <si>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</si>
  <si>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</si>
  <si>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</si>
  <si>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</si>
  <si>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</si>
  <si>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</si>
  <si>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</si>
  <si>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</si>
  <si>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</si>
  <si>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</si>
  <si>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</si>
  <si>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</si>
  <si>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</si>
  <si>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</si>
  <si>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</si>
  <si>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</si>
  <si>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</si>
  <si>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</si>
  <si>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</si>
  <si>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</si>
  <si>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</si>
  <si>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</si>
  <si>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</si>
  <si>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</si>
  <si>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</si>
  <si>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</si>
  <si>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</si>
  <si>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</si>
  <si>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</si>
  <si>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</si>
  <si>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</si>
  <si>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</si>
  <si>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</si>
  <si>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</si>
  <si>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</si>
  <si>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</si>
  <si>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</si>
  <si>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</si>
  <si>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</si>
  <si>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</si>
  <si>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</si>
  <si>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</si>
  <si>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</si>
  <si>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</si>
  <si>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</si>
  <si>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</si>
  <si>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</si>
  <si>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</si>
  <si>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</si>
  <si>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</si>
  <si>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</si>
  <si>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</si>
  <si>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</si>
  <si>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</si>
  <si>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</si>
  <si>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</si>
  <si>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</si>
  <si>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</si>
  <si>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</si>
  <si>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</si>
  <si>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</si>
  <si>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</si>
  <si>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</si>
  <si>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</si>
  <si>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</si>
  <si>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</si>
  <si>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</si>
  <si>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</si>
  <si>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</si>
  <si>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</si>
  <si>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</si>
  <si>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</si>
  <si>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</si>
  <si>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</si>
  <si>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</si>
  <si>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</si>
  <si>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</si>
  <si>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</si>
  <si>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</si>
  <si>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</si>
  <si>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</si>
  <si>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</si>
  <si>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</si>
  <si>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</si>
  <si>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</si>
  <si>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</si>
  <si>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</si>
  <si>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</si>
  <si>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</si>
  <si>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</si>
  <si>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</si>
  <si>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</si>
  <si>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</si>
  <si>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</si>
  <si>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</si>
  <si>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</si>
  <si>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</si>
  <si>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</si>
  <si>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</si>
  <si>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</si>
  <si>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</si>
  <si>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</si>
  <si>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</si>
  <si>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</si>
  <si>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</si>
  <si>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</si>
  <si>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</si>
  <si>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</si>
  <si>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</si>
  <si>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</si>
  <si>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</si>
  <si>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</si>
  <si>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</si>
  <si>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</si>
  <si>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</si>
  <si>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</si>
  <si>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</si>
  <si>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</si>
  <si>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</si>
  <si>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</si>
  <si>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</si>
  <si>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</si>
  <si>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</si>
  <si>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</si>
  <si>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</si>
  <si>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</si>
  <si>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</si>
  <si>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</si>
  <si>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</si>
  <si>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</si>
  <si>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</si>
  <si>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</si>
  <si>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</si>
  <si>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</si>
  <si>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</si>
  <si>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</si>
  <si>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</si>
  <si>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</si>
  <si>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</si>
  <si>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</si>
  <si>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</si>
  <si>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</si>
  <si>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</si>
  <si>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</si>
  <si>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</si>
  <si>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</si>
  <si>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</si>
  <si>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</si>
  <si>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</si>
  <si>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</si>
  <si>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</si>
  <si>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</si>
  <si>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</si>
  <si>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</si>
  <si>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</si>
  <si>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</si>
  <si>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</si>
  <si>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</si>
  <si>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</si>
  <si>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</si>
  <si>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</si>
  <si>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</si>
  <si>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</si>
  <si>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</si>
  <si>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</si>
  <si>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</si>
  <si>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</si>
  <si>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</si>
  <si>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</si>
  <si>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</si>
  <si>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</si>
  <si>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</si>
  <si>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</si>
  <si>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</si>
  <si>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</si>
  <si>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</si>
  <si>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</si>
  <si>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</si>
  <si>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</si>
  <si>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</si>
  <si>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</si>
  <si>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</si>
  <si>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</si>
  <si>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</si>
  <si>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</si>
  <si>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</si>
  <si>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</si>
  <si>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</si>
  <si>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</si>
  <si>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</si>
  <si>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</si>
  <si>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</si>
  <si>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</si>
  <si>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</si>
  <si>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</si>
  <si>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</si>
  <si>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</si>
  <si>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</si>
  <si>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</si>
  <si>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</si>
  <si>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</si>
  <si>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</si>
  <si>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</si>
  <si>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</si>
  <si>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</si>
  <si>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</si>
  <si>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</si>
  <si>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</si>
  <si>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</si>
  <si>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</si>
  <si>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</si>
  <si>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</si>
  <si>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</si>
  <si>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</si>
  <si>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</si>
  <si>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</si>
  <si>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</si>
  <si>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</si>
  <si>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</si>
  <si>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</si>
  <si>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</si>
  <si>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</si>
  <si>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</si>
  <si>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</si>
  <si>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</si>
  <si>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</si>
  <si>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</si>
  <si>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</si>
  <si>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</si>
  <si>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</si>
  <si>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</si>
  <si>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</si>
  <si>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</si>
  <si>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</si>
  <si>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</si>
  <si>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</si>
  <si>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</si>
  <si>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</si>
  <si>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</si>
  <si>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</si>
  <si>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</si>
  <si>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</si>
  <si>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</si>
  <si>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</si>
  <si>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</si>
  <si>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</si>
  <si>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</si>
  <si>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</si>
  <si>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</si>
  <si>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</si>
  <si>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</si>
  <si>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</si>
  <si>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</si>
  <si>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</si>
  <si>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</si>
  <si>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</si>
  <si>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</si>
  <si>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</si>
  <si>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</si>
  <si>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</si>
  <si>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</si>
  <si>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</si>
  <si>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</si>
  <si>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</si>
  <si>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</si>
  <si>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</si>
  <si>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</si>
  <si>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</si>
  <si>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</si>
  <si>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</si>
  <si>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</si>
  <si>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</si>
  <si>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</si>
  <si>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</si>
  <si>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</si>
  <si>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</si>
  <si>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</si>
  <si>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</si>
  <si>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</si>
  <si>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</si>
  <si>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</si>
  <si>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</si>
  <si>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</si>
  <si>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</si>
  <si>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</si>
  <si>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</si>
  <si>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</si>
  <si>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</si>
  <si>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</si>
  <si>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</si>
  <si>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</si>
  <si>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</si>
  <si>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</si>
  <si>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</si>
  <si>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</si>
  <si>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</si>
  <si>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</si>
  <si>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</si>
  <si>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</si>
  <si>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</si>
  <si>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</si>
  <si>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</si>
  <si>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</si>
  <si>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</si>
  <si>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</si>
  <si>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</si>
  <si>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</si>
  <si>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</si>
  <si>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</si>
  <si>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</si>
  <si>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</si>
  <si>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</si>
  <si>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</si>
  <si>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</si>
  <si>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</si>
  <si>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</si>
  <si>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</si>
  <si>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</si>
  <si>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</si>
  <si>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</si>
  <si>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</si>
  <si>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</si>
  <si>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</si>
  <si>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</si>
  <si>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</si>
  <si>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</si>
  <si>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</si>
  <si>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</si>
  <si>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</si>
  <si>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</si>
  <si>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</si>
  <si>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</si>
  <si>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</si>
  <si>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</si>
  <si>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</si>
  <si>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</si>
  <si>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</si>
  <si>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</si>
  <si>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</si>
  <si>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</si>
  <si>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</si>
  <si>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</si>
  <si>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</si>
  <si>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</si>
  <si>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</si>
  <si>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</si>
  <si>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</si>
  <si>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</si>
  <si>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</si>
  <si>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</si>
  <si>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</si>
  <si>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</si>
  <si>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</si>
  <si>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</si>
  <si>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</si>
  <si>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</si>
  <si>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</si>
  <si>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</si>
  <si>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</si>
  <si>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</si>
  <si>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</si>
  <si>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</si>
  <si>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</si>
  <si>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</si>
  <si>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</si>
  <si>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</si>
  <si>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</si>
  <si>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</si>
  <si>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</si>
  <si>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</si>
  <si>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</si>
  <si>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</si>
  <si>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</si>
  <si>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</si>
  <si>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</si>
  <si>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</si>
  <si>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</si>
  <si>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</si>
  <si>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</si>
  <si>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</si>
  <si>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</si>
  <si>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</si>
  <si>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</si>
  <si>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</si>
  <si>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</si>
  <si>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</si>
  <si>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</si>
  <si>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</si>
  <si>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</si>
  <si>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</si>
  <si>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</si>
  <si>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</si>
  <si>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</si>
  <si>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</si>
  <si>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</si>
  <si>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</si>
  <si>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</si>
  <si>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</si>
  <si>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</si>
  <si>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</si>
  <si>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</si>
  <si>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</si>
  <si>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</si>
  <si>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</si>
  <si>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</si>
  <si>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</si>
  <si>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</si>
  <si>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</si>
  <si>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</si>
  <si>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</si>
  <si>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</si>
  <si>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</si>
  <si>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</si>
  <si>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</si>
  <si>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</si>
  <si>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</si>
  <si>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</si>
  <si>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</si>
  <si>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</si>
  <si>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</si>
  <si>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</si>
  <si>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</si>
  <si>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</si>
  <si>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</si>
  <si>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</si>
  <si>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</si>
  <si>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</si>
  <si>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</si>
  <si>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</si>
  <si>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</si>
  <si>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</si>
  <si>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</si>
  <si>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</si>
  <si>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</si>
  <si>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</si>
  <si>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</si>
  <si>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</si>
  <si>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</si>
  <si>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</si>
  <si>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</si>
  <si>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</si>
  <si>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</si>
  <si>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</si>
  <si>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</si>
  <si>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</si>
  <si>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</si>
  <si>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</si>
  <si>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</si>
  <si>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</si>
  <si>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</si>
  <si>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</si>
  <si>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</si>
  <si>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</si>
  <si>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</si>
  <si>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</si>
  <si>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</si>
  <si>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</si>
  <si>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</si>
  <si>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</si>
  <si>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</si>
  <si>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</si>
  <si>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</si>
  <si>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</si>
  <si>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</si>
  <si>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</si>
  <si>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</si>
  <si>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</si>
  <si>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</si>
  <si>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</si>
  <si>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</si>
  <si>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</si>
  <si>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</si>
  <si>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</si>
  <si>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</si>
  <si>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</si>
  <si>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</si>
  <si>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</si>
  <si>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</si>
  <si>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</si>
  <si>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</si>
  <si>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</si>
  <si>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</si>
  <si>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</si>
  <si>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</si>
  <si>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</si>
  <si>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</si>
  <si>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</si>
  <si>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</si>
  <si>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</si>
  <si>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</si>
  <si>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</si>
  <si>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</si>
  <si>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</si>
  <si>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</si>
  <si>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</si>
  <si>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</si>
  <si>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</si>
  <si>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</si>
  <si>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</si>
  <si>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</si>
  <si>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</si>
  <si>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</si>
  <si>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</si>
  <si>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</si>
  <si>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</si>
  <si>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</si>
  <si>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</si>
  <si>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</si>
  <si>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</si>
  <si>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</si>
  <si>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</si>
  <si>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</si>
  <si>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</si>
  <si>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</si>
  <si>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</si>
  <si>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</si>
  <si>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</si>
  <si>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</si>
  <si>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</si>
  <si>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</si>
  <si>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</si>
  <si>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</si>
  <si>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</si>
  <si>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</si>
  <si>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</si>
  <si>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</si>
  <si>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</si>
  <si>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</si>
  <si>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</si>
  <si>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</si>
  <si>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</si>
  <si>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</si>
  <si>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</si>
  <si>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</si>
  <si>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</si>
  <si>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</si>
  <si>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</si>
  <si>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</si>
  <si>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</si>
  <si>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</si>
  <si>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</si>
  <si>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</si>
  <si>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</si>
  <si>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</si>
  <si>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</si>
  <si>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</si>
  <si>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</si>
  <si>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</si>
  <si>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</si>
  <si>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</si>
  <si>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</si>
  <si>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</si>
  <si>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</si>
  <si>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</si>
  <si>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</si>
  <si>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</si>
  <si>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</si>
  <si>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</si>
  <si>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</si>
  <si>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</si>
  <si>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</si>
  <si>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</si>
  <si>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</si>
  <si>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</si>
  <si>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</si>
  <si>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</si>
  <si>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</si>
  <si>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</si>
  <si>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</si>
  <si>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</si>
  <si>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</si>
  <si>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</si>
  <si>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</si>
  <si>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</si>
  <si>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</si>
  <si>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</si>
  <si>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</si>
  <si>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</si>
  <si>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</si>
  <si>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</si>
  <si>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</si>
  <si>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</si>
  <si>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</si>
  <si>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</si>
  <si>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</si>
  <si>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</si>
  <si>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</si>
  <si>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</si>
  <si>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</si>
  <si>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</si>
  <si>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</si>
  <si>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</si>
  <si>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</si>
  <si>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</si>
  <si>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</si>
  <si>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</si>
  <si>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</si>
  <si>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</si>
  <si>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</si>
  <si>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</si>
  <si>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</si>
  <si>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</si>
  <si>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</si>
  <si>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</si>
  <si>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</si>
  <si>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</si>
  <si>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</si>
  <si>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</si>
  <si>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</si>
  <si>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</si>
  <si>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</si>
  <si>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</si>
  <si>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</si>
  <si>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</si>
  <si>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</si>
  <si>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</si>
  <si>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</si>
  <si>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</si>
  <si>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</si>
  <si>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</si>
  <si>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</si>
  <si>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</si>
  <si>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</si>
  <si>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</si>
  <si>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</si>
  <si>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</si>
  <si>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</si>
  <si>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</si>
  <si>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</si>
  <si>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</si>
  <si>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</si>
  <si>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</si>
  <si>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</si>
  <si>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</si>
  <si>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</si>
  <si>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</si>
  <si>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</si>
  <si>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</si>
  <si>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</si>
  <si>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</si>
  <si>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</si>
  <si>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</si>
  <si>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</si>
  <si>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</si>
  <si>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</si>
  <si>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</si>
  <si>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</si>
  <si>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</si>
  <si>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</si>
  <si>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</si>
  <si>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</si>
  <si>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</si>
  <si>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</si>
  <si>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</si>
  <si>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</si>
  <si>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</si>
  <si>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</si>
  <si>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</si>
  <si>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</si>
  <si>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</si>
  <si>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</si>
  <si>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</si>
  <si>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</si>
  <si>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</si>
  <si>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</si>
  <si>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</si>
  <si>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</si>
  <si>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</si>
  <si>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</si>
  <si>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</si>
  <si>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</si>
  <si>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</si>
  <si>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</si>
  <si>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</si>
  <si>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</si>
  <si>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</si>
  <si>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</si>
  <si>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</si>
  <si>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</si>
  <si>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</si>
  <si>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</si>
  <si>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</si>
  <si>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</si>
  <si>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</si>
  <si>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</si>
  <si>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</si>
  <si>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</si>
  <si>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</si>
  <si>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</si>
  <si>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</si>
  <si>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</si>
  <si>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</si>
  <si>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</si>
  <si>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</si>
  <si>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</si>
  <si>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</si>
  <si>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</si>
  <si>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</si>
  <si>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</si>
  <si>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</si>
  <si>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</si>
  <si>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</si>
  <si>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</si>
  <si>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</si>
  <si>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</si>
  <si>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</si>
  <si>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</si>
  <si>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</si>
  <si>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</si>
  <si>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</si>
  <si>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</si>
  <si>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</si>
  <si>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</si>
  <si>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</si>
  <si>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</si>
  <si>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</si>
  <si>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</si>
  <si>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</si>
  <si>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</si>
  <si>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</si>
  <si>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</si>
  <si>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</si>
  <si>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</si>
  <si>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</si>
  <si>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</si>
  <si>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</si>
  <si>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</si>
  <si>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</si>
  <si>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</si>
  <si>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</si>
  <si>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</si>
  <si>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</si>
  <si>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</si>
  <si>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</si>
  <si>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</si>
  <si>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</si>
  <si>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</si>
  <si>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</si>
  <si>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</si>
  <si>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</si>
  <si>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</si>
  <si>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</si>
  <si>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</si>
  <si>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</si>
  <si>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</si>
  <si>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</si>
  <si>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</si>
  <si>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</si>
  <si>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</si>
  <si>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</si>
  <si>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</si>
  <si>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</si>
  <si>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</si>
  <si>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</si>
  <si>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</si>
  <si>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</si>
  <si>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</si>
  <si>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</si>
  <si>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</si>
  <si>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</si>
  <si>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</si>
  <si>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</si>
  <si>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</si>
  <si>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</si>
  <si>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</si>
  <si>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</si>
  <si>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</si>
  <si>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</si>
  <si>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</si>
  <si>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</si>
  <si>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</si>
  <si>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</si>
  <si>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</si>
  <si>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</si>
  <si>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</si>
  <si>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</si>
  <si>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</si>
  <si>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</si>
  <si>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</si>
  <si>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</si>
  <si>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</si>
  <si>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</si>
  <si>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</si>
  <si>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</si>
  <si>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</si>
  <si>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</si>
  <si>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</si>
  <si>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</si>
  <si>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</si>
  <si>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</si>
  <si>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</si>
  <si>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</si>
  <si>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</si>
  <si>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</si>
  <si>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</si>
  <si>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</si>
  <si>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</si>
  <si>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</si>
  <si>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</si>
  <si>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</si>
  <si>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</si>
  <si>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</si>
  <si>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</si>
  <si>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</si>
  <si>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</si>
  <si>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</si>
  <si>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</si>
  <si>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</si>
  <si>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</si>
  <si>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</si>
  <si>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</si>
  <si>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</si>
  <si>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</si>
  <si>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</si>
  <si>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</si>
  <si>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</si>
  <si>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</si>
  <si>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</si>
  <si>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</si>
  <si>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</si>
  <si>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</si>
  <si>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</si>
  <si>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</si>
  <si>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</si>
  <si>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</si>
  <si>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</si>
  <si>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</si>
  <si>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</si>
  <si>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</si>
  <si>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</si>
  <si>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</si>
  <si>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</si>
  <si>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</si>
  <si>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</si>
  <si>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</si>
  <si>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</si>
  <si>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</si>
  <si>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</si>
  <si>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</si>
  <si>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</si>
  <si>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</si>
  <si>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</si>
  <si>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</si>
  <si>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</si>
  <si>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</si>
  <si>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</si>
  <si>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</si>
  <si>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</si>
  <si>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</si>
  <si>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</si>
  <si>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</si>
  <si>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</si>
  <si>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</si>
  <si>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</si>
  <si>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</si>
  <si>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</si>
  <si>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</si>
  <si>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</si>
  <si>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</si>
  <si>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</si>
  <si>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</si>
  <si>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</si>
  <si>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</si>
  <si>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</si>
  <si>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</si>
  <si>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</si>
  <si>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</si>
  <si>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</si>
  <si>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</si>
  <si>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</si>
  <si>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</si>
  <si>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</si>
  <si>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</si>
  <si>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</si>
  <si>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</si>
  <si>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</si>
  <si>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</si>
  <si>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</si>
  <si>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</si>
  <si>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</si>
  <si>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</si>
  <si>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</si>
  <si>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</si>
  <si>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</si>
  <si>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</si>
  <si>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</si>
  <si>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</si>
  <si>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</si>
  <si>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</si>
  <si>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</si>
  <si>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</si>
  <si>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</si>
  <si>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</si>
  <si>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</si>
  <si>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</si>
  <si>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</si>
  <si>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</si>
  <si>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</si>
  <si>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</si>
  <si>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</si>
  <si>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</si>
  <si>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</si>
  <si>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</si>
  <si>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</si>
  <si>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</si>
  <si>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</si>
  <si>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</si>
  <si>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</si>
  <si>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</si>
  <si>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</si>
  <si>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</si>
  <si>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</si>
  <si>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</si>
  <si>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</si>
  <si>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</si>
  <si>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</si>
  <si>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</si>
  <si>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</si>
  <si>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</si>
  <si>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</si>
  <si>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</si>
  <si>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</si>
  <si>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</si>
  <si>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</si>
  <si>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</si>
  <si>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</si>
  <si>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</si>
  <si>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</si>
  <si>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</si>
  <si>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</si>
  <si>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</si>
  <si>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</si>
  <si>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</si>
  <si>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</si>
  <si>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</si>
  <si>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</si>
  <si>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</si>
  <si>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</si>
  <si>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</si>
  <si>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</si>
  <si>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</si>
  <si>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</si>
  <si>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</si>
  <si>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</si>
  <si>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</si>
  <si>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</si>
  <si>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</si>
  <si>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</si>
  <si>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</si>
  <si>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</si>
  <si>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</si>
  <si>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</si>
  <si>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</si>
  <si>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</si>
  <si>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</si>
  <si>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</si>
  <si>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</si>
  <si>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</si>
  <si>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</si>
  <si>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</si>
  <si>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</si>
  <si>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</si>
  <si>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</si>
  <si>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</si>
  <si>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</si>
  <si>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</si>
  <si>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</si>
  <si>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</si>
  <si>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</si>
  <si>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</si>
  <si>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</si>
  <si>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</si>
  <si>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</si>
  <si>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</si>
  <si>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</si>
  <si>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</si>
  <si>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</si>
  <si>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</si>
  <si>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</si>
  <si>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</si>
  <si>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</si>
  <si>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</si>
  <si>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</si>
  <si>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</si>
  <si>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</si>
  <si>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</si>
  <si>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</si>
  <si>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</si>
  <si>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</si>
  <si>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</si>
  <si>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</si>
  <si>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</si>
  <si>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</si>
  <si>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</si>
  <si>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</si>
  <si>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</si>
  <si>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</si>
  <si>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</si>
  <si>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</si>
  <si>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</si>
  <si>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</si>
  <si>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</si>
  <si>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</si>
  <si>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</si>
  <si>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</si>
  <si>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</si>
  <si>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</si>
  <si>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</si>
  <si>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</si>
  <si>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</si>
  <si>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</si>
  <si>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</si>
  <si>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</si>
  <si>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</si>
  <si>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</si>
  <si>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</si>
  <si>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</si>
  <si>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</si>
  <si>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</si>
  <si>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</si>
  <si>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</si>
  <si>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</si>
  <si>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</si>
  <si>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</si>
  <si>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</si>
  <si>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</si>
  <si>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</si>
  <si>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</si>
  <si>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</si>
  <si>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</si>
  <si>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</si>
  <si>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</si>
  <si>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</si>
  <si>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</si>
  <si>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</si>
  <si>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</si>
  <si>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</si>
  <si>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</si>
  <si>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</si>
  <si>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</si>
  <si>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</si>
  <si>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</si>
  <si>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</si>
  <si>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</si>
  <si>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</si>
  <si>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</si>
  <si>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</si>
  <si>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</si>
  <si>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</si>
  <si>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</si>
  <si>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</si>
  <si>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</si>
  <si>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</si>
  <si>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</si>
  <si>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</si>
  <si>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</si>
  <si>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</si>
  <si>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</si>
  <si>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</si>
  <si>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</si>
  <si>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</si>
  <si>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</si>
  <si>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</si>
  <si>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</si>
  <si>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</si>
  <si>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</si>
  <si>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</si>
  <si>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</si>
  <si>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</si>
  <si>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</si>
  <si>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</si>
  <si>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</si>
  <si>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</si>
  <si>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</si>
  <si>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</si>
  <si>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</si>
  <si>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</si>
  <si>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</si>
  <si>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</si>
  <si>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</si>
  <si>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</si>
  <si>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</si>
  <si>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</si>
  <si>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</si>
  <si>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</si>
  <si>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</si>
  <si>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</si>
  <si>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</si>
  <si>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</si>
  <si>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</si>
  <si>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</si>
  <si>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</si>
  <si>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</si>
  <si>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</si>
  <si>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</si>
  <si>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</si>
  <si>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</si>
  <si>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</si>
  <si>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</si>
  <si>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</si>
  <si>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</si>
  <si>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</si>
  <si>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</si>
  <si>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</si>
  <si>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</si>
  <si>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</si>
  <si>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</si>
  <si>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</si>
  <si>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</si>
  <si>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</si>
  <si>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</si>
  <si>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</si>
  <si>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</si>
  <si>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</si>
  <si>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</si>
  <si>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</si>
  <si>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</si>
  <si>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</si>
  <si>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</si>
  <si>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</si>
  <si>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</si>
  <si>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</si>
  <si>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</si>
  <si>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</si>
  <si>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</si>
  <si>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</si>
  <si>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</si>
  <si>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</si>
  <si>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</si>
  <si>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</si>
  <si>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</si>
  <si>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PCM-20251109-00000093</t>
  </si>
  <si>
    <t>team at site , site have faulty obsolete rectifier and team trying to repair</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</si>
  <si>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</si>
  <si>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</si>
  <si>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</si>
  <si>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</si>
  <si>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</si>
  <si>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</si>
  <si>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</si>
  <si>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</si>
  <si>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</si>
  <si>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</si>
  <si>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</si>
  <si>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</si>
  <si>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</si>
  <si>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</si>
  <si>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</si>
  <si>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</si>
  <si>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</si>
  <si>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</si>
  <si>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</si>
  <si>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</si>
  <si>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</si>
  <si>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</si>
  <si>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</si>
  <si>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</si>
  <si>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</si>
  <si>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</si>
  <si>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</si>
  <si>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</si>
  <si>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</si>
  <si>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</si>
  <si>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</si>
  <si>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</si>
  <si>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</si>
  <si>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</si>
  <si>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</si>
  <si>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</si>
  <si>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</si>
  <si>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</si>
  <si>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</si>
  <si>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</si>
  <si>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</si>
  <si>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</si>
  <si>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</si>
  <si>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</si>
  <si>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</si>
  <si>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</si>
  <si>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</si>
  <si>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</si>
  <si>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</si>
  <si>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</si>
  <si>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</si>
  <si>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</si>
  <si>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</si>
  <si>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</si>
  <si>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</si>
  <si>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</si>
  <si>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</si>
  <si>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</si>
  <si>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</si>
  <si>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</si>
  <si>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</si>
  <si>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</si>
  <si>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</si>
  <si>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</si>
  <si>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</si>
  <si>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</si>
  <si>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</si>
  <si>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</si>
  <si>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</si>
  <si>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</si>
  <si>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</si>
  <si>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</si>
  <si>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</si>
  <si>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</si>
  <si>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</si>
  <si>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</si>
  <si>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</si>
  <si>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</si>
  <si>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</si>
  <si>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</si>
  <si>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</si>
  <si>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</si>
  <si>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PCM-20251109-00000381</t>
  </si>
  <si>
    <t>ETA 90 min</t>
  </si>
  <si>
    <t xml:space="preserve"> </t>
  </si>
  <si>
    <t xml:space="preserve"> PCM-20250215-00000830 </t>
  </si>
  <si>
    <t>LTE site still down and  site located in aramco area access issue need special permission</t>
  </si>
  <si>
    <t>PCM-20251109-00000211</t>
  </si>
  <si>
    <t>was access night issue as located at USF area a/em team need 90 min</t>
  </si>
  <si>
    <t>PCM-20251109-00000021</t>
  </si>
  <si>
    <t>ylm0391</t>
  </si>
  <si>
    <t>PCM-20251109-00000082</t>
  </si>
  <si>
    <t>PCM-20251109-00000326</t>
  </si>
  <si>
    <t>150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</si>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</sst>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8" totalsRowShown="0" headerRowDxfId="174" dataDxfId="173" headerRowBorderDxfId="171" tableBorderDxfId="172" totalsRowBorderDxfId="170">
  <autoFilter ref="A1:L6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0" totalsRowShown="0" headerRowDxfId="157" dataDxfId="156" headerRowBorderDxfId="154" tableBorderDxfId="155" totalsRowBorderDxfId="153">
  <autoFilter ref="A1:CJ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4" totalsRowShown="0" headerRowDxfId="64" dataDxfId="63" headerRowBorderDxfId="61" tableBorderDxfId="62">
  <autoFilter ref="A1:L105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4" totalsRowShown="0" headerRowDxfId="48" dataDxfId="47" headerRowBorderDxfId="45" tableBorderDxfId="46" totalsRowBorderDxfId="44">
  <autoFilter ref="A1:L8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5" totalsRowShown="0" headerRowDxfId="31" dataDxfId="30" headerRowBorderDxfId="28" tableBorderDxfId="29">
  <autoFilter ref="A1:L2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3" totalsRowShown="0" headerRowDxfId="15" dataDxfId="14" headerRowBorderDxfId="12" tableBorderDxfId="13">
  <autoFilter ref="A1:L18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8"/>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4" ca="1" si="0">IFERROR(NOW()-F2,"")</f>
        <v>307.32972291666374</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2</v>
      </c>
      <c r="D3" s="109" t="s">
        <v>9286</v>
      </c>
      <c r="E3" s="110" t="s">
        <v>39021</v>
      </c>
      <c r="F3" s="111">
        <v>45970.055856481478</v>
      </c>
      <c r="G3" s="112">
        <f t="shared" ca="1" si="0"/>
        <v>0.22229236111161299</v>
      </c>
      <c r="H3" s="111">
        <v>45970.04859953704</v>
      </c>
      <c r="I3" s="109" t="str">
        <f>IFERROR(VLOOKUP(D3,DB!A:F,6,0),"")</f>
        <v>SCECO</v>
      </c>
      <c r="J3" s="109" t="str">
        <f>IFERROR(VLOOKUP(D3,DB!A:G,7,0),"")</f>
        <v>Dead</v>
      </c>
      <c r="K3" s="113" t="s">
        <v>39024</v>
      </c>
      <c r="L3" s="114" t="str">
        <f>IFERROR(VLOOKUP(D3,DB!A:I,9,0),"")</f>
        <v>Latis</v>
      </c>
    </row>
    <row r="4" spans="1:15" ht="15" customHeight="1">
      <c r="A4" s="108"/>
      <c r="B4" s="109" t="str">
        <f>IFERROR(VLOOKUP(D4,DB!A:K,11,0),"")</f>
        <v/>
      </c>
      <c r="C4" s="109"/>
      <c r="D4" s="109"/>
      <c r="E4" s="110"/>
      <c r="F4" s="111"/>
      <c r="G4" s="112">
        <f t="shared" ca="1" si="0"/>
        <v>45970.27814884259</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45970.27814884259</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45970.27814884259</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45970.27814884259</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45970.27814884259</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45970.27814884259</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45970.27814884259</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45970.27814884259</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45970.27814884259</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45970.27814884259</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45970.27814884259</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45970.27814884259</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45970.27814884259</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45970.27814884259</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45970.27814884259</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45970.27814884259</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45970.27814884259</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45970.27814884259</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45970.27814884259</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45970.27814884259</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45970.27814884259</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ref="G25:G56" ca="1" si="1">IFERROR(NOW()-F25,"")</f>
        <v>45970.27814884259</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45970.27814884259</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45970.27814884259</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45970.27814884259</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45970.27814884259</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45970.27814884259</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45970.27814884259</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45970.27814884259</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45970.27814884259</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45970.27814884259</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45970.27814884259</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45970.27814884259</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45970.27814884259</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45970.27814884259</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45970.27814884259</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45970.27814884259</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45970.27814884259</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45970.27814884259</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45970.27814884259</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45970.27814884259</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45970.27814884259</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45970.27814884259</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45970.27814884259</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45970.27814884259</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45970.27814884259</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45970.27814884259</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45970.27814884259</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45970.27814884259</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45970.27814884259</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45970.27814884259</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45970.27814884259</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1"/>
        <v>45970.27814884259</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ref="G57:G88" ca="1" si="2">IFERROR(NOW()-F57,"")</f>
        <v>45970.27814884259</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45970.27814884259</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45970.27814884259</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45970.27814884259</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45970.27814884259</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45970.27814884259</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45970.27814884259</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45970.27814884259</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45970.27814884259</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45970.27814884259</v>
      </c>
      <c r="H66" s="111"/>
      <c r="I66" s="109" t="str">
        <f>IFERROR(VLOOKUP(D66,DB!A:F,6,0),"")</f>
        <v/>
      </c>
      <c r="J66" s="109" t="str">
        <f>IFERROR(VLOOKUP(D66,DB!A:G,7,0),"")</f>
        <v/>
      </c>
      <c r="K66" s="113"/>
      <c r="L66" s="114" t="str">
        <f>IFERROR(VLOOKUP(D66,DB!A:I,9,0),"")</f>
        <v/>
      </c>
    </row>
    <row r="67" spans="1:12" ht="15" customHeight="1">
      <c r="A67" s="108"/>
      <c r="B67" s="109" t="str">
        <f>IFERROR(VLOOKUP(D67,DB!A:K,11,0),"")</f>
        <v/>
      </c>
      <c r="C67" s="109"/>
      <c r="D67" s="109"/>
      <c r="E67" s="110"/>
      <c r="F67" s="111"/>
      <c r="G67" s="112">
        <f t="shared" ca="1" si="2"/>
        <v>45970.27814884259</v>
      </c>
      <c r="H67" s="111"/>
      <c r="I67" s="109" t="str">
        <f>IFERROR(VLOOKUP(D67,DB!A:F,6,0),"")</f>
        <v/>
      </c>
      <c r="J67" s="109" t="str">
        <f>IFERROR(VLOOKUP(D67,DB!A:G,7,0),"")</f>
        <v/>
      </c>
      <c r="K67" s="113"/>
      <c r="L67" s="114" t="str">
        <f>IFERROR(VLOOKUP(D67,DB!A:I,9,0),"")</f>
        <v/>
      </c>
    </row>
    <row r="68" spans="1:12" ht="15" customHeight="1">
      <c r="A68" s="117"/>
      <c r="B68" s="118" t="str">
        <f>IFERROR(VLOOKUP(D68,DB!A:K,11,0),"")</f>
        <v/>
      </c>
      <c r="C68" s="118"/>
      <c r="D68" s="118"/>
      <c r="E68" s="119"/>
      <c r="F68" s="120"/>
      <c r="G68" s="121">
        <f t="shared" ca="1" si="2"/>
        <v>45970.27814884259</v>
      </c>
      <c r="H68" s="120"/>
      <c r="I68" s="118" t="str">
        <f>IFERROR(VLOOKUP(D68,DB!A:F,6,0),"")</f>
        <v/>
      </c>
      <c r="J68" s="118" t="str">
        <f>IFERROR(VLOOKUP(D68,DB!A:G,7,0),"")</f>
        <v/>
      </c>
      <c r="K68" s="122"/>
      <c r="L68" s="123" t="str">
        <f>IFERROR(VLOOKUP(D68,DB!A:I,9,0),"")</f>
        <v/>
      </c>
    </row>
  </sheetData>
  <customSheetViews>
    <customSheetView guid="{F6042A99-DD27-4453-835D-0834D95730CC}" filter="1" showAutoFilter="1">
      <pageMargins left="0" right="0" top="0" bottom="0" header="0" footer="0"/>
      <autoFilter ref="B1:M1" xr:uid="{7E7DC488-B6CB-4A73-9F55-86275B117545}"/>
    </customSheetView>
  </customSheetViews>
  <dataValidations count="2">
    <dataValidation allowBlank="1" showInputMessage="1" showErrorMessage="1" sqref="E1" xr:uid="{5DBA255D-CDD9-49FB-AD3C-AF70AB4EE696}"/>
    <dataValidation type="list" allowBlank="1" showInputMessage="1" showErrorMessage="1" sqref="E2:E6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0"/>
  <sheetViews>
    <sheetView tabSelected="1" workbookViewId="0">
      <selection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G21" ca="1" si="0">IFERROR(NOW()-F3,"-")</f>
        <v>145.27831087962841</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4</v>
      </c>
      <c r="D4" s="18" t="s">
        <v>22659</v>
      </c>
      <c r="E4" s="103" t="s">
        <v>39102</v>
      </c>
      <c r="F4" s="104">
        <v>45970.273009259261</v>
      </c>
      <c r="G4" s="105">
        <f t="shared" ca="1" si="0"/>
        <v>5.139583328855224E-3</v>
      </c>
      <c r="H4" s="104">
        <v>45970.259120370371</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45970.27814884259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9"/>
      <c r="E6" s="103"/>
      <c r="F6" s="104"/>
      <c r="G6" s="105">
        <f t="shared" ca="1" si="0"/>
        <v>45970.27814884259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45970.27814884259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51"/>
      <c r="E8" s="103"/>
      <c r="F8" s="104"/>
      <c r="G8" s="105">
        <f t="shared" ca="1" si="0"/>
        <v>45970.27814884259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45970.27814884259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45970.27814884259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45970.27814884259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45970.27814884259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45970.27814884259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45970.27814884259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45970.27814884259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45970.27814884259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45970.27814884259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45970.27814884259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45970.27814884259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45970.27814884259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45970.27814884259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ref="G22:G53" ca="1" si="1">IFERROR(NOW()-F22,"-")</f>
        <v>45970.27814884259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45970.27814884259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45970.27814884259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45970.27814884259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45970.27814884259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45970.27814884259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45970.27814884259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45970.27814884259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45970.27814884259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45970.27814884259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45970.27814884259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45970.27814884259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45970.27814884259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45970.27814884259</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45970.27814884259</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45970.27814884259</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45970.27814884259</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45970.27814884259</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45970.27814884259</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45970.27814884259</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45970.27814884259</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45970.27814884259</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45970.27814884259</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45970.27814884259</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45970.27814884259</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45970.27814884259</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45970.27814884259</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45970.27814884259</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45970.27814884259</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45970.27814884259</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45970.27814884259</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45970.27814884259</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ref="G54:G85" ca="1" si="2">IFERROR(NOW()-F54,"-")</f>
        <v>45970.27814884259</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2"/>
        <v>45970.27814884259</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2"/>
        <v>45970.27814884259</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2"/>
        <v>45970.27814884259</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2"/>
        <v>45970.27814884259</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2"/>
        <v>45970.27814884259</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27"/>
      <c r="B60" s="128" t="str">
        <f>IFERROR(VLOOKUP(D60,DB!A:K,11,0),"")</f>
        <v/>
      </c>
      <c r="C60" s="128"/>
      <c r="D60" s="128"/>
      <c r="E60" s="129"/>
      <c r="F60" s="130"/>
      <c r="G60" s="131">
        <f t="shared" ca="1" si="2"/>
        <v>45970.27814884259</v>
      </c>
      <c r="H60" s="130"/>
      <c r="I60" s="128" t="str">
        <f>IFERROR(VLOOKUP(D60,DB!A:F,6,0),"")</f>
        <v/>
      </c>
      <c r="J60" s="128" t="str">
        <f>IFERROR(VLOOKUP(D60,DB!A:G,7,0),"")</f>
        <v/>
      </c>
      <c r="K60" s="132"/>
      <c r="L60" s="128" t="str">
        <f>IFERROR(VLOOKUP(D60,DB!A:I,9,0),"")</f>
        <v/>
      </c>
      <c r="M60" s="128"/>
      <c r="N60" s="128"/>
      <c r="O60" s="128"/>
      <c r="P60" s="128"/>
      <c r="Q60" s="128"/>
      <c r="R60" s="128"/>
      <c r="S60" s="128"/>
      <c r="T60" s="128"/>
      <c r="U60" s="128"/>
      <c r="V60" s="128"/>
      <c r="W60" s="128"/>
      <c r="X60" s="128"/>
      <c r="Y60" s="128"/>
      <c r="Z60" s="128"/>
      <c r="AA60" s="128"/>
      <c r="AB60" s="128"/>
      <c r="AC60" s="128"/>
      <c r="AD60" s="128"/>
      <c r="AE60" s="128"/>
      <c r="AF60" s="128"/>
      <c r="AG60" s="128"/>
      <c r="AH60" s="128"/>
      <c r="AI60" s="128"/>
      <c r="AJ60" s="128"/>
      <c r="AK60" s="128"/>
      <c r="AL60" s="128"/>
      <c r="AM60" s="128"/>
      <c r="AN60" s="128"/>
      <c r="AO60" s="128"/>
      <c r="AP60" s="128"/>
      <c r="AQ60" s="128"/>
      <c r="AR60" s="128"/>
      <c r="AS60" s="128"/>
      <c r="AT60" s="128"/>
      <c r="AU60" s="128"/>
      <c r="AV60" s="128"/>
      <c r="AW60" s="128"/>
      <c r="AX60" s="128"/>
      <c r="AY60" s="128"/>
      <c r="AZ60" s="128"/>
      <c r="BA60" s="128"/>
      <c r="BB60" s="128"/>
      <c r="BC60" s="128"/>
      <c r="BD60" s="128"/>
      <c r="BE60" s="128"/>
      <c r="BF60" s="128"/>
      <c r="BG60" s="128"/>
      <c r="BH60" s="128"/>
      <c r="BI60" s="128"/>
      <c r="BJ60" s="128"/>
      <c r="BK60" s="128"/>
      <c r="BL60" s="128"/>
      <c r="BM60" s="128"/>
      <c r="BN60" s="128"/>
      <c r="BO60" s="128"/>
      <c r="BP60" s="128"/>
      <c r="BQ60" s="128"/>
      <c r="BR60" s="128"/>
      <c r="BS60" s="128"/>
      <c r="BT60" s="128"/>
      <c r="BU60" s="128"/>
      <c r="BV60" s="128"/>
      <c r="BW60" s="128"/>
      <c r="BX60" s="128"/>
      <c r="BY60" s="128"/>
      <c r="BZ60" s="128"/>
      <c r="CA60" s="128"/>
      <c r="CB60" s="128"/>
      <c r="CC60" s="128"/>
      <c r="CD60" s="128"/>
      <c r="CE60" s="128"/>
      <c r="CF60" s="128"/>
      <c r="CG60" s="128"/>
      <c r="CH60" s="128"/>
      <c r="CI60" s="128"/>
      <c r="CJ60" s="133"/>
    </row>
  </sheetData>
  <dataValidations count="2">
    <dataValidation allowBlank="1" showInputMessage="1" showErrorMessage="1" sqref="E1" xr:uid="{4D935161-CDD3-4592-B877-3FB59C99E142}"/>
    <dataValidation type="list" allowBlank="1" showInputMessage="1" showErrorMessage="1" sqref="E3:E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4"/>
  <sheetViews>
    <sheetView workbookViewId="0">
      <selection activeCell="F12" sqref="F1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5" ca="1" si="0">IFERROR(NOW()-F2,"-")</f>
        <v>45970.27814884259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45970.27814884259</v>
      </c>
      <c r="H3" s="22" t="s">
        <v>39109</v>
      </c>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45970.27814884259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45970.27814884259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45970.27814884259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45970.27814884259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45970.27814884259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45970.27814884259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45970.27814884259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45970.27814884259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45970.27814884259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45970.27814884259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45970.27814884259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45970.27814884259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ref="G16:G79" ca="1" si="1">IFERROR(NOW()-F16,"-")</f>
        <v>45970.27814884259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45970.27814884259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45970.27814884259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45970.27814884259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45970.27814884259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45970.27814884259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45970.27814884259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45970.27814884259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45970.27814884259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45970.27814884259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45970.27814884259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45970.27814884259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45970.27814884259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45970.27814884259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45970.27814884259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45970.27814884259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45970.27814884259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45970.27814884259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45970.27814884259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45970.27814884259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45970.27814884259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45970.27814884259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45970.27814884259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45970.27814884259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45970.27814884259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45970.27814884259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45970.27814884259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45970.27814884259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45970.27814884259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45970.27814884259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45970.27814884259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45970.27814884259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45970.27814884259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45970.27814884259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45970.27814884259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45970.27814884259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45970.27814884259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45970.27814884259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45970.27814884259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45970.27814884259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45970.27814884259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45970.27814884259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45970.27814884259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45970.27814884259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45970.27814884259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45970.27814884259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45970.27814884259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45970.27814884259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45970.27814884259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45970.27814884259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45970.27814884259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45970.27814884259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45970.27814884259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45970.27814884259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45970.27814884259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45970.27814884259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45970.27814884259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45970.27814884259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45970.27814884259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45970.27814884259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45970.27814884259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45970.27814884259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45970.27814884259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45970.27814884259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ref="G80:G143" ca="1" si="2">IFERROR(NOW()-F80,"-")</f>
        <v>45970.27814884259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45970.27814884259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45970.27814884259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45970.27814884259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45970.27814884259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45970.27814884259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45970.27814884259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45970.27814884259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45970.27814884259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45970.27814884259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45970.27814884259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45970.27814884259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45970.27814884259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45970.27814884259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45970.27814884259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45970.27814884259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45970.27814884259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45970.27814884259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45970.27814884259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45970.27814884259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45970.27814884259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45970.27814884259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45970.27814884259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45970.27814884259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45970.27814884259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45970.27814884259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45970.27814884259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45970.27814884259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45970.27814884259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45970.27814884259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45970.27814884259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45970.27814884259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45970.27814884259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45970.27814884259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45970.27814884259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45970.27814884259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45970.27814884259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45970.27814884259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45970.27814884259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45970.27814884259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45970.27814884259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45970.27814884259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45970.27814884259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45970.27814884259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45970.27814884259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45970.27814884259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45970.27814884259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45970.27814884259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45970.27814884259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45970.27814884259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45970.27814884259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45970.27814884259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45970.27814884259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45970.27814884259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45970.27814884259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45970.27814884259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45970.27814884259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45970.27814884259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45970.27814884259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45970.27814884259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45970.27814884259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45970.27814884259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45970.27814884259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45970.27814884259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ref="G144:G207" ca="1" si="3">IFERROR(NOW()-F144,"-")</f>
        <v>45970.27814884259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45970.27814884259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45970.27814884259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45970.27814884259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45970.27814884259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45970.27814884259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45970.27814884259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45970.27814884259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45970.27814884259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45970.27814884259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45970.27814884259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45970.27814884259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45970.27814884259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45970.27814884259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45970.27814884259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45970.27814884259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45970.27814884259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45970.27814884259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45970.27814884259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45970.27814884259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45970.27814884259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45970.27814884259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45970.27814884259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45970.27814884259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45970.27814884259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45970.27814884259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45970.27814884259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45970.27814884259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45970.27814884259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45970.27814884259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45970.27814884259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45970.27814884259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45970.27814884259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45970.27814884259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45970.27814884259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45970.27814884259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45970.27814884259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45970.27814884259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45970.27814884259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45970.27814884259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45970.27814884259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45970.27814884259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45970.27814884259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45970.27814884259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45970.27814884259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45970.27814884259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45970.27814884259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45970.27814884259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45970.27814884259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45970.27814884259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45970.27814884259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45970.27814884259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45970.27814884259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45970.27814884259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45970.27814884259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45970.27814884259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45970.27814884259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45970.27814884259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45970.27814884259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45970.27814884259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45970.27814884259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45970.27814884259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45970.27814884259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45970.27814884259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ref="G208:G271" ca="1" si="4">IFERROR(NOW()-F208,"-")</f>
        <v>45970.27814884259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45970.27814884259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45970.27814884259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45970.27814884259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45970.27814884259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45970.27814884259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45970.27814884259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45970.27814884259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45970.27814884259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45970.27814884259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45970.27814884259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45970.27814884259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45970.27814884259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45970.27814884259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45970.27814884259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45970.27814884259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45970.27814884259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45970.27814884259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45970.27814884259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45970.27814884259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45970.27814884259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45970.27814884259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45970.27814884259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45970.27814884259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45970.27814884259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45970.27814884259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45970.27814884259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45970.27814884259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45970.27814884259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45970.27814884259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45970.27814884259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45970.27814884259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45970.27814884259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45970.27814884259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45970.27814884259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45970.27814884259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45970.27814884259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45970.27814884259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45970.27814884259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45970.27814884259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45970.27814884259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45970.27814884259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45970.27814884259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45970.27814884259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45970.27814884259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45970.27814884259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45970.27814884259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45970.27814884259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45970.27814884259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45970.27814884259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45970.27814884259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45970.27814884259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45970.27814884259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45970.27814884259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45970.27814884259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45970.27814884259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45970.27814884259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45970.27814884259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45970.27814884259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45970.27814884259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45970.27814884259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45970.27814884259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45970.27814884259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45970.27814884259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ref="G272:G335" ca="1" si="5">IFERROR(NOW()-F272,"-")</f>
        <v>45970.27814884259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45970.27814884259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45970.27814884259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45970.27814884259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45970.27814884259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45970.27814884259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45970.27814884259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45970.27814884259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45970.27814884259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45970.27814884259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45970.27814884259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45970.27814884259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45970.27814884259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45970.27814884259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45970.27814884259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45970.27814884259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45970.27814884259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45970.27814884259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45970.27814884259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45970.27814884259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45970.27814884259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45970.27814884259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45970.27814884259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45970.27814884259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45970.27814884259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45970.27814884259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45970.27814884259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45970.27814884259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45970.27814884259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45970.27814884259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45970.27814884259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45970.27814884259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45970.27814884259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45970.27814884259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45970.27814884259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45970.27814884259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45970.27814884259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45970.27814884259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45970.27814884259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45970.27814884259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45970.27814884259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45970.27814884259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45970.27814884259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45970.27814884259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45970.27814884259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45970.27814884259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45970.27814884259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45970.27814884259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45970.27814884259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45970.27814884259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45970.27814884259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45970.27814884259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45970.27814884259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45970.27814884259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45970.27814884259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45970.27814884259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45970.27814884259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45970.27814884259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45970.27814884259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45970.27814884259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45970.27814884259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45970.27814884259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45970.27814884259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45970.27814884259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ref="G336:G399" ca="1" si="6">IFERROR(NOW()-F336,"-")</f>
        <v>45970.27814884259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45970.27814884259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45970.27814884259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45970.27814884259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45970.27814884259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45970.27814884259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45970.27814884259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45970.27814884259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45970.27814884259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45970.27814884259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45970.27814884259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45970.27814884259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45970.27814884259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45970.27814884259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45970.27814884259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45970.27814884259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45970.27814884259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45970.27814884259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45970.27814884259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45970.27814884259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45970.27814884259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45970.27814884259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45970.27814884259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45970.27814884259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45970.27814884259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45970.27814884259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45970.27814884259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45970.27814884259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45970.27814884259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45970.27814884259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45970.27814884259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45970.27814884259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45970.27814884259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45970.27814884259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45970.27814884259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45970.27814884259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45970.27814884259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45970.27814884259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45970.27814884259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45970.27814884259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45970.27814884259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45970.27814884259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45970.27814884259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45970.27814884259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45970.27814884259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45970.27814884259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45970.27814884259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45970.27814884259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45970.27814884259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45970.27814884259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45970.27814884259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45970.27814884259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45970.27814884259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45970.27814884259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45970.27814884259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45970.27814884259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45970.27814884259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45970.27814884259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45970.27814884259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45970.27814884259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45970.27814884259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45970.27814884259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45970.27814884259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45970.27814884259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ref="G400:G463" ca="1" si="7">IFERROR(NOW()-F400,"-")</f>
        <v>45970.27814884259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45970.27814884259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45970.27814884259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45970.27814884259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45970.27814884259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45970.27814884259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45970.27814884259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45970.27814884259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45970.27814884259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45970.27814884259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45970.27814884259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45970.27814884259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45970.27814884259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45970.27814884259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45970.27814884259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45970.27814884259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45970.27814884259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45970.27814884259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45970.27814884259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45970.27814884259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45970.27814884259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45970.27814884259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45970.27814884259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45970.27814884259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45970.27814884259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45970.27814884259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45970.27814884259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45970.27814884259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45970.27814884259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45970.27814884259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45970.27814884259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45970.27814884259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45970.27814884259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45970.27814884259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45970.27814884259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45970.27814884259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45970.27814884259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45970.27814884259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45970.27814884259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45970.27814884259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45970.27814884259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45970.27814884259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45970.27814884259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45970.27814884259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45970.27814884259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45970.27814884259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45970.27814884259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45970.27814884259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45970.27814884259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45970.27814884259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45970.27814884259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45970.27814884259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45970.27814884259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45970.27814884259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45970.27814884259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45970.27814884259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45970.27814884259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45970.27814884259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45970.27814884259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45970.27814884259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45970.27814884259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45970.27814884259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45970.27814884259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45970.27814884259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ref="G464:G527" ca="1" si="8">IFERROR(NOW()-F464,"-")</f>
        <v>45970.27814884259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45970.27814884259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45970.27814884259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45970.27814884259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45970.27814884259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45970.27814884259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45970.27814884259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45970.27814884259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45970.27814884259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45970.27814884259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45970.27814884259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45970.27814884259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45970.27814884259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45970.27814884259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45970.27814884259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45970.27814884259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45970.27814884259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45970.27814884259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45970.27814884259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45970.27814884259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45970.27814884259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45970.27814884259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45970.27814884259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45970.27814884259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45970.27814884259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45970.27814884259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45970.27814884259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45970.27814884259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45970.27814884259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45970.27814884259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45970.27814884259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45970.27814884259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45970.27814884259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45970.27814884259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45970.27814884259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45970.27814884259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45970.27814884259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45970.27814884259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45970.27814884259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45970.27814884259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45970.27814884259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45970.27814884259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45970.27814884259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45970.27814884259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45970.27814884259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45970.27814884259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45970.27814884259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45970.27814884259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45970.27814884259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45970.27814884259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45970.27814884259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45970.27814884259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45970.27814884259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45970.27814884259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45970.27814884259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45970.27814884259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45970.27814884259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45970.27814884259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45970.27814884259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45970.27814884259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45970.27814884259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45970.27814884259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45970.27814884259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45970.27814884259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ref="G528:G591" ca="1" si="9">IFERROR(NOW()-F528,"-")</f>
        <v>45970.27814884259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45970.27814884259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45970.27814884259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45970.27814884259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45970.27814884259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45970.27814884259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45970.27814884259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45970.27814884259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45970.27814884259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45970.27814884259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45970.27814884259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45970.27814884259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45970.27814884259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45970.27814884259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45970.27814884259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45970.27814884259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45970.27814884259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45970.27814884259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45970.27814884259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45970.27814884259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45970.27814884259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45970.27814884259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45970.27814884259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45970.27814884259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45970.27814884259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45970.27814884259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45970.27814884259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45970.27814884259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45970.27814884259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45970.27814884259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45970.27814884259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45970.27814884259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45970.27814884259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45970.27814884259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45970.27814884259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45970.27814884259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45970.27814884259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45970.27814884259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45970.27814884259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45970.27814884259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45970.27814884259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45970.27814884259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45970.27814884259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45970.27814884259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45970.27814884259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45970.27814884259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45970.27814884259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45970.27814884259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45970.27814884259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45970.27814884259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45970.27814884259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45970.27814884259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45970.27814884259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45970.27814884259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45970.27814884259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45970.27814884259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45970.27814884259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45970.27814884259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45970.27814884259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45970.27814884259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45970.27814884259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45970.27814884259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45970.27814884259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45970.27814884259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ref="G592:G655" ca="1" si="10">IFERROR(NOW()-F592,"-")</f>
        <v>45970.27814884259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45970.27814884259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45970.27814884259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45970.27814884259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45970.27814884259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45970.27814884259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45970.27814884259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45970.27814884259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45970.27814884259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45970.27814884259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45970.27814884259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45970.27814884259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45970.27814884259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45970.27814884259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45970.27814884259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45970.27814884259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45970.27814884259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45970.27814884259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45970.27814884259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45970.27814884259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45970.27814884259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45970.27814884259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45970.27814884259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45970.27814884259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45970.27814884259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45970.27814884259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45970.27814884259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45970.27814884259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45970.27814884259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45970.27814884259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45970.27814884259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45970.27814884259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45970.27814884259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45970.27814884259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45970.27814884259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45970.27814884259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45970.27814884259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45970.27814884259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45970.27814884259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45970.27814884259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45970.27814884259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45970.27814884259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45970.27814884259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45970.27814884259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45970.27814884259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45970.27814884259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45970.27814884259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45970.27814884259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45970.27814884259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45970.27814884259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45970.27814884259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45970.27814884259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45970.27814884259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45970.27814884259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45970.27814884259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45970.27814884259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45970.27814884259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45970.27814884259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45970.27814884259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45970.27814884259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45970.27814884259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45970.27814884259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45970.27814884259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45970.27814884259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ref="G656:G719" ca="1" si="11">IFERROR(NOW()-F656,"-")</f>
        <v>45970.27814884259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45970.27814884259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45970.27814884259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45970.27814884259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45970.27814884259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45970.27814884259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45970.27814884259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45970.27814884259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45970.27814884259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45970.27814884259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45970.27814884259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45970.27814884259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45970.27814884259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45970.27814884259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45970.27814884259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45970.27814884259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45970.27814884259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45970.27814884259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45970.27814884259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45970.27814884259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45970.27814884259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45970.27814884259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45970.27814884259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45970.27814884259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45970.27814884259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45970.27814884259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45970.27814884259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45970.27814884259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45970.27814884259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45970.27814884259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45970.27814884259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45970.27814884259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45970.27814884259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45970.27814884259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45970.27814884259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45970.27814884259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45970.27814884259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45970.27814884259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45970.27814884259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45970.27814884259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45970.27814884259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45970.27814884259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45970.27814884259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45970.27814884259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45970.27814884259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45970.27814884259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45970.27814884259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45970.27814884259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45970.27814884259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45970.27814884259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45970.27814884259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45970.27814884259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45970.27814884259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45970.27814884259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45970.27814884259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45970.27814884259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45970.27814884259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45970.27814884259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45970.27814884259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45970.27814884259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45970.27814884259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45970.27814884259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45970.27814884259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45970.27814884259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ref="G720:G783" ca="1" si="12">IFERROR(NOW()-F720,"-")</f>
        <v>45970.27814884259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45970.27814884259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45970.27814884259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45970.27814884259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45970.27814884259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45970.27814884259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45970.27814884259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45970.27814884259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45970.27814884259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45970.27814884259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45970.27814884259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45970.27814884259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45970.27814884259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45970.27814884259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45970.27814884259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45970.27814884259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45970.27814884259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45970.27814884259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45970.27814884259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45970.27814884259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45970.27814884259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45970.27814884259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45970.27814884259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45970.27814884259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45970.27814884259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45970.27814884259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45970.27814884259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45970.27814884259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45970.27814884259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45970.27814884259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45970.27814884259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45970.27814884259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45970.27814884259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45970.27814884259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45970.27814884259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45970.27814884259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45970.27814884259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45970.27814884259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45970.27814884259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45970.27814884259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45970.27814884259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45970.27814884259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45970.27814884259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45970.27814884259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45970.27814884259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45970.27814884259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45970.27814884259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45970.27814884259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45970.27814884259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45970.27814884259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45970.27814884259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45970.27814884259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45970.27814884259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45970.27814884259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45970.27814884259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45970.27814884259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45970.27814884259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45970.27814884259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45970.27814884259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45970.27814884259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45970.27814884259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45970.27814884259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45970.27814884259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45970.27814884259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ref="G784:G847" ca="1" si="13">IFERROR(NOW()-F784,"-")</f>
        <v>45970.27814884259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45970.27814884259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45970.27814884259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45970.27814884259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45970.27814884259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45970.27814884259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45970.27814884259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45970.27814884259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45970.27814884259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45970.27814884259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45970.27814884259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45970.27814884259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45970.27814884259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45970.27814884259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45970.27814884259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45970.27814884259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45970.27814884259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45970.27814884259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45970.27814884259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45970.27814884259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45970.27814884259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45970.27814884259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45970.27814884259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45970.27814884259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45970.27814884259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45970.27814884259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45970.27814884259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45970.27814884259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45970.27814884259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45970.27814884259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45970.27814884259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45970.27814884259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45970.27814884259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45970.27814884259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45970.27814884259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45970.27814884259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45970.27814884259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45970.27814884259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45970.27814884259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45970.27814884259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45970.27814884259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45970.27814884259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45970.27814884259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45970.27814884259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45970.27814884259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45970.27814884259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45970.27814884259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45970.27814884259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45970.27814884259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45970.27814884259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45970.27814884259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45970.27814884259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45970.27814884259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45970.27814884259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45970.27814884259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45970.27814884259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45970.27814884259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45970.27814884259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45970.27814884259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45970.27814884259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45970.27814884259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45970.27814884259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45970.27814884259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45970.27814884259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ref="G848:G911" ca="1" si="14">IFERROR(NOW()-F848,"-")</f>
        <v>45970.27814884259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45970.27814884259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45970.27814884259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45970.27814884259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45970.27814884259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45970.27814884259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45970.27814884259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45970.27814884259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45970.27814884259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45970.27814884259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45970.27814884259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45970.27814884259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45970.27814884259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45970.27814884259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45970.27814884259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45970.27814884259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45970.27814884259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45970.27814884259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45970.27814884259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45970.27814884259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45970.27814884259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45970.27814884259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45970.27814884259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45970.27814884259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45970.27814884259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45970.27814884259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45970.27814884259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45970.27814884259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45970.27814884259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45970.27814884259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45970.27814884259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45970.27814884259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45970.27814884259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45970.27814884259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45970.27814884259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45970.27814884259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45970.27814884259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45970.27814884259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45970.27814884259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45970.27814884259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45970.27814884259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45970.27814884259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45970.27814884259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45970.27814884259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45970.27814884259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45970.27814884259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45970.27814884259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45970.27814884259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45970.27814884259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45970.27814884259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45970.27814884259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45970.27814884259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45970.27814884259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45970.27814884259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45970.27814884259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45970.27814884259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45970.27814884259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45970.27814884259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45970.27814884259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45970.27814884259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45970.27814884259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45970.27814884259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45970.27814884259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45970.27814884259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ref="G912:G975" ca="1" si="15">IFERROR(NOW()-F912,"-")</f>
        <v>45970.27814884259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45970.27814884259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45970.27814884259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45970.27814884259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45970.27814884259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45970.27814884259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45970.27814884259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45970.27814884259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45970.27814884259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45970.27814884259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45970.27814884259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45970.27814884259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45970.27814884259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45970.27814884259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45970.27814884259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45970.27814884259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45970.27814884259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45970.27814884259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45970.27814884259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45970.27814884259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45970.27814884259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45970.27814884259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45970.27814884259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45970.27814884259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45970.27814884259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45970.27814884259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45970.27814884259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45970.27814884259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45970.27814884259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45970.27814884259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45970.27814884259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45970.27814884259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45970.27814884259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45970.27814884259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45970.27814884259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45970.27814884259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45970.27814884259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45970.27814884259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45970.27814884259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45970.27814884259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45970.27814884259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45970.27814884259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45970.27814884259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45970.27814884259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45970.27814884259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45970.27814884259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45970.27814884259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45970.27814884259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45970.27814884259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45970.27814884259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45970.27814884259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45970.27814884259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45970.27814884259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45970.27814884259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45970.27814884259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45970.27814884259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45970.27814884259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45970.27814884259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45970.27814884259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45970.27814884259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45970.27814884259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45970.27814884259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45970.27814884259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45970.27814884259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ref="G976:G1039" ca="1" si="16">IFERROR(NOW()-F976,"-")</f>
        <v>45970.27814884259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45970.27814884259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45970.27814884259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45970.27814884259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45970.27814884259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45970.27814884259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45970.27814884259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45970.27814884259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45970.27814884259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45970.27814884259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45970.27814884259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45970.27814884259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45970.27814884259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45970.27814884259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45970.27814884259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45970.27814884259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45970.27814884259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45970.27814884259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45970.27814884259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45970.27814884259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45970.27814884259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45970.27814884259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45970.27814884259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45970.27814884259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45970.27814884259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45970.27814884259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45970.27814884259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45970.27814884259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45970.27814884259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45970.27814884259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45970.27814884259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45970.27814884259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45970.27814884259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45970.27814884259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45970.27814884259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45970.27814884259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45970.27814884259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45970.27814884259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45970.27814884259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45970.27814884259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45970.27814884259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45970.27814884259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45970.27814884259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45970.27814884259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45970.27814884259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45970.27814884259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45970.27814884259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45970.27814884259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45970.27814884259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45970.27814884259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45970.27814884259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45970.27814884259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45970.27814884259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45970.27814884259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45970.27814884259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45970.27814884259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45970.27814884259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45970.27814884259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45970.27814884259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45970.27814884259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45970.27814884259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45970.27814884259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45970.27814884259</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45970.27814884259</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ref="G1040:G1054" ca="1" si="17">IFERROR(NOW()-F1040,"-")</f>
        <v>45970.27814884259</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45970.27814884259</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45970.27814884259</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45970.27814884259</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45970.27814884259</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45970.27814884259</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45970.27814884259</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45970.27814884259</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45970.27814884259</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45970.27814884259</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45970.27814884259</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45970.27814884259</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45970.27814884259</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45970.27814884259</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45970.27814884259</v>
      </c>
      <c r="H1054" s="22"/>
      <c r="I1054" s="19" t="str">
        <f>IFERROR(VLOOKUP(D1054,DB!A:F,6,0),"")</f>
        <v/>
      </c>
      <c r="J1054" s="18" t="str">
        <f>IFERROR(VLOOKUP(D1054,DB!A:G,7,0),"")</f>
        <v/>
      </c>
      <c r="K1054" s="45"/>
      <c r="L1054" s="23" t="str">
        <f>IFERROR(VLOOKUP(D1054,DB!A:I,9,0),"")</f>
        <v/>
      </c>
    </row>
  </sheetData>
  <dataValidations count="2">
    <dataValidation allowBlank="1" showInputMessage="1" showErrorMessage="1" sqref="E1" xr:uid="{5914219A-CB83-432D-936A-CC0CB6F3982A}"/>
    <dataValidation type="list" allowBlank="1" showInputMessage="1" showErrorMessage="1" sqref="E2:E105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4"/>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39110</v>
      </c>
      <c r="B2" s="92" t="str">
        <f>IFERROR(VLOOKUP(D2,DB!A:K,11,0),"")</f>
        <v>R4</v>
      </c>
      <c r="C2" s="94">
        <v>1</v>
      </c>
      <c r="D2" s="92" t="s">
        <v>35092</v>
      </c>
      <c r="E2" s="95" t="s">
        <v>39021</v>
      </c>
      <c r="F2" s="96">
        <v>45703.480717592596</v>
      </c>
      <c r="G2" s="97">
        <f t="shared" ref="G2:G13" ca="1" si="0">IFERROR(NOW()-F2,"")</f>
        <v>266.79743124999368</v>
      </c>
      <c r="H2" s="96">
        <v>45703.474768518521</v>
      </c>
      <c r="I2" s="96" t="str">
        <f>IFERROR(VLOOKUP(D2,DB!A:F,6,0),"")</f>
        <v>SCECO</v>
      </c>
      <c r="J2" s="96" t="str">
        <f>IFERROR(VLOOKUP(D2,DB!A:G,7,0),"")</f>
        <v>Dead</v>
      </c>
      <c r="K2" s="98" t="s">
        <v>39111</v>
      </c>
      <c r="L2" s="92" t="str">
        <f>IFERROR(VLOOKUP(D2,DB!A:I,9,0),"")</f>
        <v>Latis</v>
      </c>
    </row>
    <row r="3" spans="1:16" ht="15" customHeight="1">
      <c r="A3" s="135" t="s">
        <v>39112</v>
      </c>
      <c r="B3" s="135" t="str">
        <f>IFERROR(VLOOKUP(D3,DB!A:K,11,0),"")</f>
        <v>R4</v>
      </c>
      <c r="C3" s="94">
        <v>2</v>
      </c>
      <c r="D3" s="92" t="s">
        <v>35205</v>
      </c>
      <c r="E3" s="95" t="s">
        <v>39021</v>
      </c>
      <c r="F3" s="96">
        <v>45970.129861111112</v>
      </c>
      <c r="G3" s="136">
        <f t="shared" ca="1" si="0"/>
        <v>0.14828773147746688</v>
      </c>
      <c r="H3" s="96">
        <v>45969.846932870372</v>
      </c>
      <c r="I3" s="135" t="str">
        <f>IFERROR(VLOOKUP(D3,DB!A:F,6,0),"")</f>
        <v>Generator-SG</v>
      </c>
      <c r="J3" s="135" t="str">
        <f>IFERROR(VLOOKUP(D3,DB!A:G,7,0),"")</f>
        <v>Dead</v>
      </c>
      <c r="K3" s="98" t="s">
        <v>39113</v>
      </c>
      <c r="L3" s="92" t="str">
        <f>IFERROR(VLOOKUP(D3,DB!A:I,9,0),"")</f>
        <v>Latis</v>
      </c>
    </row>
    <row r="4" spans="1:16" ht="15" customHeight="1">
      <c r="A4" s="135" t="s">
        <v>39114</v>
      </c>
      <c r="B4" s="135" t="str">
        <f>IFERROR(VLOOKUP(D4,DB!A:K,11,0),"")</f>
        <v>R4</v>
      </c>
      <c r="C4" s="94">
        <v>2</v>
      </c>
      <c r="D4" s="92" t="s">
        <v>39115</v>
      </c>
      <c r="E4" s="95" t="s">
        <v>39021</v>
      </c>
      <c r="F4" s="96">
        <v>45970.011805555558</v>
      </c>
      <c r="G4" s="136">
        <f t="shared" ca="1" si="0"/>
        <v>0.26634328703221399</v>
      </c>
      <c r="H4" s="96">
        <v>45969.976643518516</v>
      </c>
      <c r="I4" s="135" t="str">
        <f>IFERROR(VLOOKUP(D4,DB!A:F,6,0),"")</f>
        <v>Generator-SG</v>
      </c>
      <c r="J4" s="135" t="str">
        <f>IFERROR(VLOOKUP(D4,DB!A:G,7,0),"")</f>
        <v>Good</v>
      </c>
      <c r="K4" s="98" t="s">
        <v>39113</v>
      </c>
      <c r="L4" s="92" t="str">
        <f>IFERROR(VLOOKUP(D4,DB!A:I,9,0),"")</f>
        <v>Latis</v>
      </c>
    </row>
    <row r="5" spans="1:16" ht="15" customHeight="1">
      <c r="A5" s="135" t="s">
        <v>39116</v>
      </c>
      <c r="B5" s="135" t="str">
        <f>IFERROR(VLOOKUP(D5,DB!A:K,11,0),"")</f>
        <v>R4</v>
      </c>
      <c r="C5" s="94">
        <v>4</v>
      </c>
      <c r="D5" s="92" t="s">
        <v>35150</v>
      </c>
      <c r="E5" s="95" t="s">
        <v>39021</v>
      </c>
      <c r="F5" s="96">
        <v>45970.05</v>
      </c>
      <c r="G5" s="136">
        <f t="shared" ca="1" si="0"/>
        <v>0.22814884258696111</v>
      </c>
      <c r="H5" s="96">
        <v>45970.066770833335</v>
      </c>
      <c r="I5" s="135" t="str">
        <f>IFERROR(VLOOKUP(D5,DB!A:F,6,0),"")</f>
        <v>Generator-DG</v>
      </c>
      <c r="J5" s="135" t="str">
        <f>IFERROR(VLOOKUP(D5,DB!A:G,7,0),"")</f>
        <v>Good</v>
      </c>
      <c r="K5" s="98" t="s">
        <v>39113</v>
      </c>
      <c r="L5" s="92" t="str">
        <f>IFERROR(VLOOKUP(D5,DB!A:I,9,0),"")</f>
        <v>Latis</v>
      </c>
    </row>
    <row r="6" spans="1:16" ht="15" customHeight="1">
      <c r="A6" s="135" t="s">
        <v>39117</v>
      </c>
      <c r="B6" s="135" t="str">
        <f>IFERROR(VLOOKUP(D6,DB!A:K,11,0),"")</f>
        <v>R4</v>
      </c>
      <c r="C6" s="94">
        <v>1</v>
      </c>
      <c r="D6" s="92" t="s">
        <v>36222</v>
      </c>
      <c r="E6" s="95" t="s">
        <v>39021</v>
      </c>
      <c r="F6" s="96">
        <v>45970.239583333336</v>
      </c>
      <c r="G6" s="136">
        <f t="shared" ca="1" si="0"/>
        <v>3.856550925411284E-2</v>
      </c>
      <c r="H6" s="96">
        <v>45970.233518518522</v>
      </c>
      <c r="I6" s="135" t="str">
        <f>IFERROR(VLOOKUP(D6,DB!A:F,6,0),"")</f>
        <v>Generator-SG</v>
      </c>
      <c r="J6" s="135" t="str">
        <f>IFERROR(VLOOKUP(D6,DB!A:G,7,0),"")</f>
        <v>Vandalized</v>
      </c>
      <c r="K6" s="98" t="s">
        <v>39118</v>
      </c>
      <c r="L6" s="92" t="str">
        <f>IFERROR(VLOOKUP(D6,DB!A:I,9,0),"")</f>
        <v>Latis</v>
      </c>
    </row>
    <row r="7" spans="1:16" ht="15" customHeight="1">
      <c r="A7" s="135"/>
      <c r="B7" s="135" t="str">
        <f>IFERROR(VLOOKUP(D7,DB!A:K,11,0),"")</f>
        <v/>
      </c>
      <c r="C7" s="94"/>
      <c r="D7" s="92"/>
      <c r="E7" s="95"/>
      <c r="F7" s="96"/>
      <c r="G7" s="136">
        <f t="shared" ca="1" si="0"/>
        <v>45970.27814884259</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45970.27814884259</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45970.27814884259</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45970.27814884259</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0"/>
        <v>45970.27814884259</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0"/>
        <v>45970.27814884259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0"/>
        <v>45970.27814884259</v>
      </c>
      <c r="H13" s="96"/>
      <c r="I13"/>
      <c r="J13" s="135" t="str">
        <f>IFERROR(VLOOKUP(D13,DB!A:G,7,0),"")</f>
        <v/>
      </c>
      <c r="K13" s="98"/>
      <c r="L13" s="92" t="str">
        <f>IFERROR(VLOOKUP(D13,DB!A:I,9,0),"")</f>
        <v/>
      </c>
    </row>
    <row r="14" spans="1:16" ht="15" customHeight="1">
      <c r="A14" s="135"/>
      <c r="B14" s="135" t="str">
        <f>IFERROR(VLOOKUP(D14,DB!A:K,11,0),"")</f>
        <v/>
      </c>
      <c r="C14" s="94"/>
      <c r="D14" s="92"/>
      <c r="E14" s="95"/>
      <c r="F14" s="96"/>
      <c r="G14" s="136">
        <f t="shared" ref="G14:G45" ca="1" si="1">IFERROR(NOW()-F14,"")</f>
        <v>45970.27814884259</v>
      </c>
      <c r="H14" s="96"/>
      <c r="I14" s="135" t="str">
        <f>IFERROR(VLOOKUP(D14,DB!A:F,6,0),"")</f>
        <v/>
      </c>
      <c r="J14" s="135" t="str">
        <f>IFERROR(VLOOKUP(D14,DB!A:G,7,0),"")</f>
        <v/>
      </c>
      <c r="K14" s="98"/>
      <c r="L14" s="92" t="str">
        <f>IFERROR(VLOOKUP(D14,DB!A:I,9,0),"")</f>
        <v/>
      </c>
    </row>
    <row r="15" spans="1:16" ht="15" customHeight="1">
      <c r="A15" s="135"/>
      <c r="B15" s="135"/>
      <c r="C15" s="94"/>
      <c r="D15" s="92"/>
      <c r="E15" s="95"/>
      <c r="F15" s="96"/>
      <c r="G15" s="136">
        <f ca="1">IFERROR(NOW()-F15,"")</f>
        <v>45970.27814884259</v>
      </c>
      <c r="H15" s="96"/>
      <c r="I15" s="135"/>
      <c r="J15" s="135"/>
      <c r="K15" s="98"/>
      <c r="L15" s="92"/>
    </row>
    <row r="16" spans="1:16" ht="15" customHeight="1">
      <c r="A16" s="135"/>
      <c r="B16" s="135"/>
      <c r="C16" s="94"/>
      <c r="D16" s="92"/>
      <c r="E16" s="95"/>
      <c r="F16" s="96"/>
      <c r="G16" s="136">
        <f ca="1">IFERROR(NOW()-F16,"")</f>
        <v>45970.27814884259</v>
      </c>
      <c r="H16" s="96"/>
      <c r="I16" s="135"/>
      <c r="J16" s="135"/>
      <c r="K16" s="98"/>
      <c r="L16" s="92"/>
    </row>
    <row r="17" spans="1:12" ht="15" customHeight="1">
      <c r="A17" s="135"/>
      <c r="B17" s="135" t="str">
        <f>IFERROR(VLOOKUP(D17,DB!A:K,11,0),"")</f>
        <v/>
      </c>
      <c r="C17" s="94"/>
      <c r="D17" s="92"/>
      <c r="E17" s="95"/>
      <c r="F17" s="96"/>
      <c r="G17" s="136">
        <f t="shared" ca="1" si="1"/>
        <v>45970.27814884259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45970.27814884259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45970.27814884259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45970.27814884259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45970.27814884259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45970.27814884259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45970.27814884259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45970.27814884259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45970.27814884259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45970.27814884259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45970.27814884259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45970.27814884259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45970.27814884259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45970.27814884259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45970.27814884259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45970.27814884259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45970.27814884259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45970.27814884259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45970.27814884259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45970.27814884259</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45970.27814884259</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45970.27814884259</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45970.27814884259</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45970.27814884259</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45970.27814884259</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45970.27814884259</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1"/>
        <v>45970.27814884259</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1"/>
        <v>45970.27814884259</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1"/>
        <v>45970.27814884259</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ref="G46:G77" ca="1" si="2">IFERROR(NOW()-F46,"")</f>
        <v>45970.27814884259</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45970.27814884259</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45970.27814884259</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45970.27814884259</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45970.27814884259</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45970.27814884259</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45970.27814884259</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45970.27814884259</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45970.27814884259</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45970.27814884259</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45970.27814884259</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45970.27814884259</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45970.27814884259</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45970.27814884259</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45970.27814884259</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45970.27814884259</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45970.27814884259</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45970.27814884259</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45970.27814884259</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45970.27814884259</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45970.27814884259</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45970.27814884259</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45970.27814884259</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45970.27814884259</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45970.27814884259</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45970.27814884259</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45970.27814884259</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45970.27814884259</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45970.27814884259</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2"/>
        <v>45970.27814884259</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2"/>
        <v>45970.27814884259</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2"/>
        <v>45970.27814884259</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ref="G78:G109" ca="1" si="3">IFERROR(NOW()-F78,"")</f>
        <v>45970.27814884259</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3"/>
        <v>45970.27814884259</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3"/>
        <v>45970.27814884259</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ca="1" si="3"/>
        <v>45970.27814884259</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136">
        <f t="shared" ca="1" si="3"/>
        <v>45970.27814884259</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136">
        <f t="shared" ca="1" si="3"/>
        <v>45970.27814884259</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136">
        <f t="shared" ca="1" si="3"/>
        <v>45970.27814884259</v>
      </c>
      <c r="H84" s="96"/>
      <c r="I84" s="135" t="str">
        <f>IFERROR(VLOOKUP(D84,DB!A:F,6,0),"")</f>
        <v/>
      </c>
      <c r="J84" s="135" t="str">
        <f>IFERROR(VLOOKUP(D84,DB!A:G,7,0),"")</f>
        <v/>
      </c>
      <c r="K84" s="98"/>
      <c r="L84" s="92" t="str">
        <f>IFERROR(VLOOKUP(D84,DB!A:I,9,0),"")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5"/>
  <sheetViews>
    <sheetView workbookViewId="0">
      <selection activeCell="D10" sqref="D10"/>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39119</v>
      </c>
      <c r="B2" s="37" t="str">
        <f>IFERROR(VLOOKUP(D2,DB!A:K,11,0),"")</f>
        <v>R5</v>
      </c>
      <c r="C2" s="37">
        <v>3</v>
      </c>
      <c r="D2" s="107" t="s">
        <v>36011</v>
      </c>
      <c r="E2" s="37" t="s">
        <v>39021</v>
      </c>
      <c r="F2" s="38">
        <v>45891.832060185188</v>
      </c>
      <c r="G2" s="116">
        <f ca="1">IFERROR(NOW()-F2,"")</f>
        <v>78.44608865740156</v>
      </c>
      <c r="H2" s="38">
        <v>45891.790393518517</v>
      </c>
      <c r="I2" s="37" t="str">
        <f>IFERROR(VLOOKUP(D2,DB!A:F,6,0),"")</f>
        <v>Generator-SG</v>
      </c>
      <c r="J2" s="37" t="str">
        <f>IFERROR(VLOOKUP(D2,DB!A:G,7,0),"")</f>
        <v>Vandalized</v>
      </c>
      <c r="K2" s="37" t="s">
        <v>39120</v>
      </c>
      <c r="L2" s="37" t="str">
        <f>IFERROR(VLOOKUP(D2,DB!A:I,9,0),"")</f>
        <v>Latis</v>
      </c>
      <c r="M2" s="106"/>
    </row>
    <row r="3" spans="1:13" ht="30">
      <c r="A3" s="37" t="s">
        <v>39121</v>
      </c>
      <c r="B3" s="37" t="str">
        <f>IFERROR(VLOOKUP(D3,DB!A:K,11,0),"")</f>
        <v>R5</v>
      </c>
      <c r="C3" s="37">
        <v>1</v>
      </c>
      <c r="D3" s="37" t="s">
        <v>33268</v>
      </c>
      <c r="E3" s="37" t="s">
        <v>39102</v>
      </c>
      <c r="F3" s="38">
        <v>45926.188877314817</v>
      </c>
      <c r="G3" s="116">
        <f t="shared" ref="G3" ca="1" si="0">IFERROR(NOW()-F3,"")</f>
        <v>44.089271527773235</v>
      </c>
      <c r="H3" s="38">
        <v>45926.158159722225</v>
      </c>
      <c r="I3" s="37" t="str">
        <f>IFERROR(VLOOKUP(D3,DB!A:F,6,0),"")</f>
        <v>SCECO</v>
      </c>
      <c r="J3" s="37" t="str">
        <f>IFERROR(VLOOKUP(D3,DB!A:G,7,0),"")</f>
        <v>Good</v>
      </c>
      <c r="K3" s="37" t="s">
        <v>39122</v>
      </c>
      <c r="L3" s="37" t="str">
        <f>IFERROR(VLOOKUP(D3,DB!A:I,9,0),"")</f>
        <v>Latis</v>
      </c>
      <c r="M3" s="106"/>
    </row>
    <row r="4" spans="1:13" ht="48" customHeight="1">
      <c r="A4" s="124" t="s">
        <v>39123</v>
      </c>
      <c r="B4" s="124" t="str">
        <f>IFERROR(VLOOKUP(D4,DB!A:K,11,0),"")</f>
        <v>R5</v>
      </c>
      <c r="C4" s="124">
        <v>1</v>
      </c>
      <c r="D4" s="124" t="s">
        <v>34758</v>
      </c>
      <c r="E4" s="124" t="s">
        <v>39102</v>
      </c>
      <c r="F4" s="125">
        <v>45948.661111111112</v>
      </c>
      <c r="G4" s="126">
        <f t="shared" ref="G4:G54" ca="1" si="1">IFERROR(NOW()-F4,"")</f>
        <v>21.617037731477467</v>
      </c>
      <c r="H4" s="125">
        <v>45948.661111111112</v>
      </c>
      <c r="I4" s="124" t="str">
        <f>IFERROR(VLOOKUP(D4,DB!A:F,6,0),"")</f>
        <v>SCECO</v>
      </c>
      <c r="J4" s="124" t="str">
        <f>IFERROR(VLOOKUP(D4,DB!A:G,7,0),"")</f>
        <v>Dead</v>
      </c>
      <c r="K4" s="124" t="s">
        <v>39124</v>
      </c>
      <c r="L4" s="124" t="str">
        <f>IFERROR(VLOOKUP(D4,DB!A:I,9,0),"")</f>
        <v>Latis</v>
      </c>
    </row>
    <row r="5" spans="1:13" ht="30.75">
      <c r="A5" s="124" t="s">
        <v>39125</v>
      </c>
      <c r="B5" s="124" t="s">
        <v>5443</v>
      </c>
      <c r="C5" s="124">
        <v>1</v>
      </c>
      <c r="D5" s="124" t="s">
        <v>32330</v>
      </c>
      <c r="E5" s="124" t="s">
        <v>39021</v>
      </c>
      <c r="F5" s="125">
        <v>45968.848599537036</v>
      </c>
      <c r="G5" s="126">
        <v>0.54726851851851854</v>
      </c>
      <c r="H5" s="125">
        <v>45968.827465277776</v>
      </c>
      <c r="I5" s="124" t="s">
        <v>22</v>
      </c>
      <c r="J5" s="124" t="s">
        <v>65</v>
      </c>
      <c r="K5" s="124" t="s">
        <v>39126</v>
      </c>
      <c r="L5" s="124" t="s">
        <v>8145</v>
      </c>
    </row>
    <row r="6" spans="1:13">
      <c r="A6" s="124"/>
      <c r="B6" s="124" t="str">
        <f>IFERROR(VLOOKUP(D6,DB!A:K,11,0),"")</f>
        <v/>
      </c>
      <c r="C6" s="124"/>
      <c r="D6" s="124"/>
      <c r="E6" s="124"/>
      <c r="F6" s="125"/>
      <c r="G6" s="126">
        <f t="shared" ca="1" si="1"/>
        <v>45970.27814884259</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45970.27814884259</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45970.27814884259</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45970.27814884259</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45970.27814884259</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45970.27814884259</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45970.27814884259</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45970.27814884259</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45970.27814884259</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45970.27814884259</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45970.27814884259</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45970.27814884259</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45970.27814884259</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45970.27814884259</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45970.27814884259</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45970.27814884259</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45970.27814884259</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45970.27814884259</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45970.27814884259</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45970.27814884259</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45970.27814884259</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45970.27814884259</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45970.27814884259</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45970.27814884259</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45970.27814884259</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45970.27814884259</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45970.27814884259</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45970.27814884259</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45970.27814884259</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45970.27814884259</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45970.27814884259</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45970.27814884259</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45970.27814884259</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45970.27814884259</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45970.27814884259</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45970.27814884259</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45970.27814884259</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45970.27814884259</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45970.27814884259</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45970.27814884259</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45970.27814884259</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45970.27814884259</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45970.27814884259</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45970.27814884259</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45970.27814884259</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45970.27814884259</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45970.27814884259</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45970.27814884259</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45970.27814884259</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ref="G55:G118" ca="1" si="2">IFERROR(NOW()-F55,"")</f>
        <v>45970.27814884259</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45970.27814884259</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45970.27814884259</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45970.27814884259</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45970.27814884259</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45970.27814884259</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45970.27814884259</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45970.27814884259</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45970.27814884259</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45970.27814884259</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45970.27814884259</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45970.27814884259</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45970.27814884259</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45970.27814884259</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45970.27814884259</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45970.27814884259</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45970.27814884259</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45970.27814884259</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45970.27814884259</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45970.27814884259</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45970.27814884259</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45970.27814884259</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45970.27814884259</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45970.27814884259</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45970.27814884259</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45970.27814884259</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45970.27814884259</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45970.27814884259</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45970.27814884259</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45970.27814884259</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45970.27814884259</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45970.27814884259</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45970.27814884259</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45970.27814884259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45970.27814884259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45970.27814884259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45970.27814884259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45970.27814884259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45970.27814884259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45970.27814884259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45970.27814884259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45970.27814884259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45970.27814884259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45970.27814884259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45970.27814884259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45970.27814884259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45970.27814884259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45970.27814884259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45970.27814884259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45970.27814884259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45970.27814884259</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45970.27814884259</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45970.27814884259</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45970.27814884259</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45970.27814884259</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45970.27814884259</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45970.27814884259</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45970.27814884259</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45970.27814884259</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45970.27814884259</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45970.27814884259</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45970.27814884259</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45970.27814884259</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45970.27814884259</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ref="G119:G182" ca="1" si="3">IFERROR(NOW()-F119,"")</f>
        <v>45970.27814884259</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45970.27814884259</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45970.27814884259</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45970.27814884259</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45970.27814884259</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45970.27814884259</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45970.27814884259</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45970.27814884259</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45970.27814884259</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45970.27814884259</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45970.27814884259</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45970.27814884259</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45970.27814884259</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45970.27814884259</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45970.27814884259</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45970.27814884259</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45970.27814884259</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45970.27814884259</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45970.27814884259</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45970.27814884259</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45970.27814884259</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45970.27814884259</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45970.27814884259</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45970.27814884259</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45970.27814884259</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45970.27814884259</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45970.27814884259</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45970.27814884259</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45970.27814884259</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45970.27814884259</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45970.27814884259</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45970.27814884259</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45970.27814884259</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45970.27814884259</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45970.27814884259</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45970.27814884259</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45970.27814884259</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45970.27814884259</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45970.27814884259</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45970.27814884259</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45970.27814884259</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45970.27814884259</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45970.27814884259</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45970.27814884259</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45970.27814884259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45970.27814884259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45970.27814884259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45970.27814884259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45970.27814884259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45970.27814884259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45970.27814884259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45970.27814884259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45970.27814884259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45970.27814884259</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45970.27814884259</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45970.27814884259</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45970.27814884259</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45970.27814884259</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45970.27814884259</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45970.27814884259</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45970.27814884259</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45970.27814884259</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45970.27814884259</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45970.27814884259</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ref="G183:G246" ca="1" si="4">IFERROR(NOW()-F183,"")</f>
        <v>45970.27814884259</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45970.27814884259</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45970.27814884259</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45970.27814884259</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45970.27814884259</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45970.27814884259</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45970.27814884259</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45970.27814884259</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45970.27814884259</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45970.27814884259</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45970.27814884259</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45970.27814884259</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45970.27814884259</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45970.27814884259</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45970.27814884259</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45970.27814884259</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45970.27814884259</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45970.27814884259</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45970.27814884259</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45970.27814884259</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45970.27814884259</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45970.27814884259</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45970.27814884259</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45970.27814884259</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45970.27814884259</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45970.27814884259</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45970.27814884259</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45970.27814884259</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45970.27814884259</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45970.27814884259</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45970.27814884259</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45970.27814884259</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45970.27814884259</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45970.27814884259</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45970.27814884259</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45970.27814884259</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45970.27814884259</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45970.27814884259</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45970.27814884259</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45970.27814884259</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45970.27814884259</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45970.27814884259</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45970.27814884259</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45970.27814884259</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45970.27814884259</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45970.27814884259</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45970.27814884259</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45970.27814884259</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45970.27814884259</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45970.27814884259</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45970.27814884259</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45970.27814884259</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45970.27814884259</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45970.27814884259</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45970.27814884259</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45970.27814884259</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45970.27814884259</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45970.27814884259</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45970.27814884259</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45970.27814884259</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45970.27814884259</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45970.27814884259</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45970.27814884259</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45970.27814884259</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ref="G247:G310" ca="1" si="5">IFERROR(NOW()-F247,"")</f>
        <v>45970.27814884259</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45970.27814884259</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45970.27814884259</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45970.27814884259</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45970.27814884259</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45970.27814884259</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45970.27814884259</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45970.27814884259</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45970.27814884259</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45970.27814884259</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45970.27814884259</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45970.27814884259</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45970.27814884259</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45970.27814884259</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45970.27814884259</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45970.27814884259</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45970.27814884259</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45970.27814884259</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45970.27814884259</v>
      </c>
      <c r="H265" s="124"/>
      <c r="I265" s="124" t="str">
        <f>IFERROR(VLOOKUP(D265,DB!A:F,6,0),"")</f>
        <v/>
      </c>
      <c r="J265" s="124" t="str">
        <f>IFERROR(VLOOKUP(D265,DB!A:G,7,0),"")</f>
        <v/>
      </c>
      <c r="K265" s="124"/>
      <c r="L265" s="124" t="str">
        <f>IFERROR(VLOOKUP(D265,DB!A:I,9,0),"")</f>
        <v/>
      </c>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sheetData>
  <dataValidations count="2">
    <dataValidation allowBlank="1" showInputMessage="1" showErrorMessage="1" sqref="E1" xr:uid="{920C6338-E771-4DAE-8C89-92A9093EA4DE}"/>
    <dataValidation type="list" allowBlank="1" showInputMessage="1" showErrorMessage="1" sqref="E2:E2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3"/>
  <sheetViews>
    <sheetView workbookViewId="0">
      <selection activeCell="D3" sqre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c r="B2" s="142" t="str">
        <f>IFERROR(VLOOKUP(D2,DB!A:K,11,0),"")</f>
        <v/>
      </c>
      <c r="C2" s="143"/>
      <c r="D2" s="145"/>
      <c r="E2" s="124"/>
      <c r="F2" s="144"/>
      <c r="G2" s="105">
        <f t="shared" ref="G2:G21" ca="1" si="0">IFERROR(NOW()-F2,"-")</f>
        <v>45970.27814884259</v>
      </c>
      <c r="H2" s="144"/>
      <c r="I2" s="142" t="str">
        <f>IFERROR(VLOOKUP(D2,DB!A:F,6,0),"")</f>
        <v/>
      </c>
      <c r="J2" s="142" t="str">
        <f>IFERROR(VLOOKUP(D2,DB!A:G,7,0),"")</f>
        <v/>
      </c>
      <c r="K2" s="146"/>
      <c r="L2" s="147" t="str">
        <f>IFERROR(VLOOKUP(D2,DB!A:I,9,0),"")</f>
        <v/>
      </c>
    </row>
    <row r="3" spans="1:16382" ht="31.5" customHeight="1">
      <c r="A3" s="141"/>
      <c r="B3" s="142" t="str">
        <f>IFERROR(VLOOKUP(D3,DB!A:K,11,0),"")</f>
        <v/>
      </c>
      <c r="C3" s="143"/>
      <c r="D3" s="145"/>
      <c r="E3" s="124"/>
      <c r="F3" s="144"/>
      <c r="G3" s="105">
        <f t="shared" ca="1" si="0"/>
        <v>45970.27814884259</v>
      </c>
      <c r="H3" s="144"/>
      <c r="I3" s="142" t="str">
        <f>IFERROR(VLOOKUP(D3,DB!A:F,6,0),"")</f>
        <v/>
      </c>
      <c r="J3" s="142" t="str">
        <f>IFERROR(VLOOKUP(D3,DB!A:G,7,0),"")</f>
        <v/>
      </c>
      <c r="K3" s="146"/>
      <c r="L3" s="147" t="str">
        <f>IFERROR(VLOOKUP(D3,DB!A:I,9,0),"")</f>
        <v/>
      </c>
    </row>
    <row r="4" spans="1:16382" ht="31.5" customHeight="1">
      <c r="A4" s="141"/>
      <c r="B4" s="142" t="str">
        <f>IFERROR(VLOOKUP(D4,DB!A:K,11,0),"")</f>
        <v/>
      </c>
      <c r="C4" s="143"/>
      <c r="D4" s="142"/>
      <c r="E4" s="124"/>
      <c r="F4" s="144"/>
      <c r="G4" s="105">
        <f t="shared" ca="1" si="0"/>
        <v>45970.27814884259</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2"/>
      <c r="E5" s="124"/>
      <c r="F5" s="144"/>
      <c r="G5" s="105">
        <f t="shared" ca="1" si="0"/>
        <v>45970.27814884259</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2"/>
      <c r="E6" s="124"/>
      <c r="F6" s="144"/>
      <c r="G6" s="105">
        <f t="shared" ca="1" si="0"/>
        <v>45970.27814884259</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0"/>
        <v>45970.27814884259</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0"/>
        <v>45970.27814884259</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0"/>
        <v>45970.27814884259</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0"/>
        <v>45970.27814884259</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0"/>
        <v>45970.27814884259</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0"/>
        <v>45970.27814884259</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0"/>
        <v>45970.27814884259</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0"/>
        <v>45970.27814884259</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0"/>
        <v>45970.27814884259</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0"/>
        <v>45970.27814884259</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0"/>
        <v>45970.27814884259</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0"/>
        <v>45970.27814884259</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0"/>
        <v>45970.27814884259</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0"/>
        <v>45970.27814884259</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0"/>
        <v>45970.27814884259</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ref="G22:G85" ca="1" si="1">IFERROR(NOW()-F22,"-")</f>
        <v>45970.27814884259</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45970.27814884259</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45970.27814884259</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45970.27814884259</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45970.27814884259</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45970.27814884259</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45970.27814884259</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1"/>
        <v>45970.27814884259</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1"/>
        <v>45970.27814884259</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1"/>
        <v>45970.27814884259</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1"/>
        <v>45970.27814884259</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1"/>
        <v>45970.27814884259</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1"/>
        <v>45970.27814884259</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1"/>
        <v>45970.27814884259</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1"/>
        <v>45970.27814884259</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1"/>
        <v>45970.27814884259</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1"/>
        <v>45970.27814884259</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1"/>
        <v>45970.27814884259</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1"/>
        <v>45970.27814884259</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1"/>
        <v>45970.27814884259</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1"/>
        <v>45970.27814884259</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1"/>
        <v>45970.27814884259</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1"/>
        <v>45970.27814884259</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1"/>
        <v>45970.27814884259</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1"/>
        <v>45970.27814884259</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1"/>
        <v>45970.27814884259</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1"/>
        <v>45970.27814884259</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1"/>
        <v>45970.27814884259</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1"/>
        <v>45970.27814884259</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1"/>
        <v>45970.27814884259</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1"/>
        <v>45970.27814884259</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1"/>
        <v>45970.27814884259</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1"/>
        <v>45970.27814884259</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1"/>
        <v>45970.27814884259</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1"/>
        <v>45970.27814884259</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1"/>
        <v>45970.27814884259</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1"/>
        <v>45970.27814884259</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1"/>
        <v>45970.27814884259</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1"/>
        <v>45970.27814884259</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1"/>
        <v>45970.27814884259</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1"/>
        <v>45970.27814884259</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1"/>
        <v>45970.27814884259</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1"/>
        <v>45970.27814884259</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1"/>
        <v>45970.27814884259</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1"/>
        <v>45970.27814884259</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1"/>
        <v>45970.27814884259</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1"/>
        <v>45970.27814884259</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1"/>
        <v>45970.27814884259</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1"/>
        <v>45970.27814884259</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1"/>
        <v>45970.27814884259</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1"/>
        <v>45970.27814884259</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1"/>
        <v>45970.27814884259</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1"/>
        <v>45970.27814884259</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1"/>
        <v>45970.27814884259</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1"/>
        <v>45970.27814884259</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1"/>
        <v>45970.27814884259</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1"/>
        <v>45970.27814884259</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1"/>
        <v>45970.27814884259</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1"/>
        <v>45970.27814884259</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1"/>
        <v>45970.27814884259</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1"/>
        <v>45970.27814884259</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1"/>
        <v>45970.27814884259</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1"/>
        <v>45970.27814884259</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1"/>
        <v>45970.27814884259</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ref="G86:G149" ca="1" si="2">IFERROR(NOW()-F86,"-")</f>
        <v>45970.27814884259</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45970.27814884259</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45970.27814884259</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45970.27814884259</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45970.27814884259</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45970.27814884259</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45970.27814884259</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2"/>
        <v>45970.27814884259</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2"/>
        <v>45970.27814884259</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2"/>
        <v>45970.27814884259</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2"/>
        <v>45970.27814884259</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2"/>
        <v>45970.27814884259</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2"/>
        <v>45970.27814884259</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2"/>
        <v>45970.27814884259</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2"/>
        <v>45970.27814884259</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2"/>
        <v>45970.27814884259</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2"/>
        <v>45970.27814884259</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2"/>
        <v>45970.27814884259</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2"/>
        <v>45970.27814884259</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2"/>
        <v>45970.27814884259</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2"/>
        <v>45970.27814884259</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2"/>
        <v>45970.27814884259</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2"/>
        <v>45970.27814884259</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2"/>
        <v>45970.27814884259</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2"/>
        <v>45970.27814884259</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2"/>
        <v>45970.27814884259</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2"/>
        <v>45970.27814884259</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2"/>
        <v>45970.27814884259</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2"/>
        <v>45970.27814884259</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2"/>
        <v>45970.27814884259</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2"/>
        <v>45970.27814884259</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2"/>
        <v>45970.27814884259</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2"/>
        <v>45970.27814884259</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2"/>
        <v>45970.27814884259</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2"/>
        <v>45970.27814884259</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2"/>
        <v>45970.27814884259</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2"/>
        <v>45970.27814884259</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2"/>
        <v>45970.27814884259</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2"/>
        <v>45970.27814884259</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2"/>
        <v>45970.27814884259</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2"/>
        <v>45970.27814884259</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2"/>
        <v>45970.27814884259</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2"/>
        <v>45970.27814884259</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2"/>
        <v>45970.27814884259</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2"/>
        <v>45970.27814884259</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2"/>
        <v>45970.27814884259</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2"/>
        <v>45970.27814884259</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2"/>
        <v>45970.27814884259</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2"/>
        <v>45970.27814884259</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2"/>
        <v>45970.27814884259</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2"/>
        <v>45970.27814884259</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2"/>
        <v>45970.27814884259</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2"/>
        <v>45970.27814884259</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2"/>
        <v>45970.27814884259</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2"/>
        <v>45970.27814884259</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2"/>
        <v>45970.27814884259</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2"/>
        <v>45970.27814884259</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2"/>
        <v>45970.27814884259</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2"/>
        <v>45970.27814884259</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2"/>
        <v>45970.27814884259</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2"/>
        <v>45970.27814884259</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2"/>
        <v>45970.27814884259</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2"/>
        <v>45970.27814884259</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2"/>
        <v>45970.27814884259</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ref="G150:G183" ca="1" si="3">IFERROR(NOW()-F150,"-")</f>
        <v>45970.27814884259</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45970.27814884259</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45970.27814884259</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45970.27814884259</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45970.27814884259</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45970.27814884259</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45970.27814884259</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3"/>
        <v>45970.27814884259</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3"/>
        <v>45970.27814884259</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3"/>
        <v>45970.27814884259</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3"/>
        <v>45970.27814884259</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3"/>
        <v>45970.27814884259</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3"/>
        <v>45970.27814884259</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3"/>
        <v>45970.27814884259</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3"/>
        <v>45970.27814884259</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3"/>
        <v>45970.27814884259</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3"/>
        <v>45970.27814884259</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3"/>
        <v>45970.27814884259</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3"/>
        <v>45970.27814884259</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3"/>
        <v>45970.27814884259</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3"/>
        <v>45970.27814884259</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3"/>
        <v>45970.27814884259</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3"/>
        <v>45970.27814884259</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3"/>
        <v>45970.27814884259</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3"/>
        <v>45970.27814884259</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3"/>
        <v>45970.27814884259</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3"/>
        <v>45970.27814884259</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3"/>
        <v>45970.27814884259</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3"/>
        <v>45970.27814884259</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3"/>
        <v>45970.27814884259</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3"/>
        <v>45970.27814884259</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3"/>
        <v>45970.27814884259</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3"/>
        <v>45970.27814884259</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3"/>
        <v>45970.27814884259</v>
      </c>
      <c r="H183" s="144"/>
      <c r="I183" s="142" t="str">
        <f>IFERROR(VLOOKUP(D183,DB!A:F,6,0),"")</f>
        <v/>
      </c>
      <c r="J183" s="142" t="str">
        <f>IFERROR(VLOOKUP(D183,DB!A:G,7,0),"")</f>
        <v/>
      </c>
      <c r="K183" s="146"/>
      <c r="L183" s="147" t="str">
        <f>IFERROR(VLOOKUP(D183,DB!A:I,9,0),"")</f>
        <v/>
      </c>
    </row>
  </sheetData>
  <dataValidations count="2">
    <dataValidation allowBlank="1" showInputMessage="1" showErrorMessage="1" sqref="E1" xr:uid="{9E1BC488-8814-4F8A-8DBE-742B3278AB71}"/>
    <dataValidation type="list" allowBlank="1" showInputMessage="1" showErrorMessage="1" sqref="E2:E18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2025-11-09T03:41:03Z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