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56" documentId="13_ncr:1_{F6CB121F-512D-4AA6-A0C1-0FB36C537598}" xr6:coauthVersionLast="47" xr6:coauthVersionMax="47" xr10:uidLastSave="{D2AE4BE1-48AC-4E55-9732-6EE71285D6F5}"/>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<sst xmlns="http://schemas.openxmlformats.org/spreadsheetml/2006/main" count="180309" uniqueCount="39137">
  <si>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</si>
  <si>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</si>
  <si>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</si>
  <si>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</si>
  <si>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</si>
  <si>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</si>
  <si>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</si>
  <si>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</si>
  <si>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</si>
  <si>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</si>
  <si>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</si>
  <si>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</si>
  <si>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</si>
  <si>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</si>
  <si>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</si>
  <si>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</si>
  <si>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</si>
  <si>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</si>
  <si>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</si>
  <si>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</si>
  <si>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</si>
  <si>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</si>
  <si>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</si>
  <si>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</si>
  <si>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</si>
  <si>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</si>
  <si>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</si>
  <si>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</si>
  <si>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</si>
  <si>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</si>
  <si>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</si>
  <si>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</si>
  <si>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</si>
  <si>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</si>
  <si>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</si>
  <si>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</si>
  <si>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</si>
  <si>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</si>
  <si>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</si>
  <si>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</si>
  <si>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</si>
  <si>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</si>
  <si>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</si>
  <si>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</si>
  <si>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</si>
  <si>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</si>
  <si>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</si>
  <si>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</si>
  <si>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</si>
  <si>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</si>
  <si>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</si>
  <si>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</si>
  <si>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</si>
  <si>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</si>
  <si>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</si>
  <si>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</si>
  <si>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</si>
  <si>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</si>
  <si>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</si>
  <si>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</si>
  <si>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</si>
  <si>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</si>
  <si>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</si>
  <si>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</si>
  <si>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</si>
  <si>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</si>
  <si>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</si>
  <si>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</si>
  <si>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</si>
  <si>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</si>
  <si>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</si>
  <si>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</si>
  <si>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</si>
  <si>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</si>
  <si>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</si>
  <si>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</si>
  <si>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</si>
  <si>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</si>
  <si>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</si>
  <si>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</si>
  <si>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</si>
  <si>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</si>
  <si>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</si>
  <si>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</si>
  <si>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</si>
  <si>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</si>
  <si>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</si>
  <si>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</si>
  <si>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</si>
  <si>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</si>
  <si>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</si>
  <si>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</si>
  <si>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</si>
  <si>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</si>
  <si>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</si>
  <si>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</si>
  <si>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</si>
  <si>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</si>
  <si>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</si>
  <si>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</si>
  <si>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</si>
  <si>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</si>
  <si>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</si>
  <si>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</si>
  <si>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</si>
  <si>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</si>
  <si>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</si>
  <si>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</si>
  <si>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</si>
  <si>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</si>
  <si>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</si>
  <si>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</si>
  <si>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</si>
  <si>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</si>
  <si>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</si>
  <si>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</si>
  <si>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</si>
  <si>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</si>
  <si>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</si>
  <si>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</si>
  <si>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</si>
  <si>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</si>
  <si>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</si>
  <si>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</si>
  <si>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</si>
  <si>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</si>
  <si>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</si>
  <si>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</si>
  <si>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</si>
  <si>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</si>
  <si>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</si>
  <si>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</si>
  <si>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</si>
  <si>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</si>
  <si>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</si>
  <si>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</si>
  <si>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</si>
  <si>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</si>
  <si>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</si>
  <si>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</si>
  <si>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</si>
  <si>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</si>
  <si>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</si>
  <si>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</si>
  <si>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</si>
  <si>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</si>
  <si>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</si>
  <si>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</si>
  <si>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</si>
  <si>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</si>
  <si>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</si>
  <si>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</si>
  <si>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</si>
  <si>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</si>
  <si>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</si>
  <si>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</si>
  <si>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</si>
  <si>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</si>
  <si>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</si>
  <si>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</si>
  <si>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</si>
  <si>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</si>
  <si>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</si>
  <si>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</si>
  <si>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</si>
  <si>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</si>
  <si>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</si>
  <si>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</si>
  <si>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</si>
  <si>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</si>
  <si>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</si>
  <si>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</si>
  <si>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</si>
  <si>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</si>
  <si>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</si>
  <si>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</si>
  <si>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</si>
  <si>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</si>
  <si>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</si>
  <si>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</si>
  <si>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</si>
  <si>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</si>
  <si>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</si>
  <si>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</si>
  <si>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</si>
  <si>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</si>
  <si>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</si>
  <si>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</si>
  <si>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</si>
  <si>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</si>
  <si>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</si>
  <si>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</si>
  <si>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</si>
  <si>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</si>
  <si>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</si>
  <si>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</si>
  <si>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</si>
  <si>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</si>
  <si>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</si>
  <si>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</si>
  <si>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</si>
  <si>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</si>
  <si>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</si>
  <si>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</si>
  <si>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</si>
  <si>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</si>
  <si>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</si>
  <si>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</si>
  <si>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</si>
  <si>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</si>
  <si>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</si>
  <si>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</si>
  <si>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</si>
  <si>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</si>
  <si>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</si>
  <si>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</si>
  <si>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</si>
  <si>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</si>
  <si>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</si>
  <si>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</si>
  <si>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</si>
  <si>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</si>
  <si>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</si>
  <si>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</si>
  <si>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</si>
  <si>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</si>
  <si>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</si>
  <si>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</si>
  <si>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</si>
  <si>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</si>
  <si>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</si>
  <si>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</si>
  <si>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</si>
  <si>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</si>
  <si>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</si>
  <si>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</si>
  <si>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</si>
  <si>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</si>
  <si>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</si>
  <si>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</si>
  <si>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</si>
  <si>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</si>
  <si>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</si>
  <si>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</si>
  <si>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</si>
  <si>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</si>
  <si>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</si>
  <si>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</si>
  <si>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</si>
  <si>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</si>
  <si>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</si>
  <si>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</si>
  <si>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</si>
  <si>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</si>
  <si>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</si>
  <si>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</si>
  <si>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</si>
  <si>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</si>
  <si>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</si>
  <si>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</si>
  <si>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</si>
  <si>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</si>
  <si>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</si>
  <si>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</si>
  <si>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</si>
  <si>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</si>
  <si>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</si>
  <si>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</si>
  <si>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</si>
  <si>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</si>
  <si>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</si>
  <si>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</si>
  <si>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</si>
  <si>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</si>
  <si>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</si>
  <si>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</si>
  <si>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</si>
  <si>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</si>
  <si>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</si>
  <si>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</si>
  <si>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</si>
  <si>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</si>
  <si>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</si>
  <si>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</si>
  <si>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</si>
  <si>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</si>
  <si>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</si>
  <si>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</si>
  <si>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</si>
  <si>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</si>
  <si>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</si>
  <si>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</si>
  <si>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</si>
  <si>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</si>
  <si>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</si>
  <si>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</si>
  <si>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</si>
  <si>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</si>
  <si>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</si>
  <si>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</si>
  <si>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</si>
  <si>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</si>
  <si>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</si>
  <si>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</si>
  <si>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</si>
  <si>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</si>
  <si>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</si>
  <si>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</si>
  <si>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</si>
  <si>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</si>
  <si>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</si>
  <si>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</si>
  <si>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</si>
  <si>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</si>
  <si>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</si>
  <si>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</si>
  <si>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</si>
  <si>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</si>
  <si>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</si>
  <si>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</si>
  <si>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</si>
  <si>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</si>
  <si>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</si>
  <si>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</si>
  <si>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</si>
  <si>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</si>
  <si>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</si>
  <si>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</si>
  <si>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</si>
  <si>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</si>
  <si>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</si>
  <si>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</si>
  <si>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</si>
  <si>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</si>
  <si>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</si>
  <si>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</si>
  <si>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</si>
  <si>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</si>
  <si>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</si>
  <si>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</si>
  <si>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</si>
  <si>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</si>
  <si>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</si>
  <si>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</si>
  <si>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</si>
  <si>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</si>
  <si>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</si>
  <si>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</si>
  <si>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</si>
  <si>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</si>
  <si>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</si>
  <si>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</si>
  <si>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</si>
  <si>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</si>
  <si>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</si>
  <si>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</si>
  <si>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</si>
  <si>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</si>
  <si>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</si>
  <si>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</si>
  <si>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</si>
  <si>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</si>
  <si>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</si>
  <si>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</si>
  <si>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</si>
  <si>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</si>
  <si>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</si>
  <si>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</si>
  <si>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</si>
  <si>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</si>
  <si>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</si>
  <si>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</si>
  <si>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</si>
  <si>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</si>
  <si>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</si>
  <si>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</si>
  <si>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</si>
  <si>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</si>
  <si>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</si>
  <si>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</si>
  <si>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</si>
  <si>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</si>
  <si>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</si>
  <si>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</si>
  <si>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</si>
  <si>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</si>
  <si>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</si>
  <si>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</si>
  <si>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</si>
  <si>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</si>
  <si>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</si>
  <si>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</si>
  <si>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</si>
  <si>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</si>
  <si>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</si>
  <si>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</si>
  <si>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</si>
  <si>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</si>
  <si>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</si>
  <si>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</si>
  <si>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</si>
  <si>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</si>
  <si>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</si>
  <si>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</si>
  <si>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</si>
  <si>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</si>
  <si>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</si>
  <si>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</si>
  <si>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</si>
  <si>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</si>
  <si>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</si>
  <si>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</si>
  <si>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</si>
  <si>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</si>
  <si>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</si>
  <si>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</si>
  <si>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</si>
  <si>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</si>
  <si>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</si>
  <si>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</si>
  <si>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</si>
  <si>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</si>
  <si>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</si>
  <si>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</si>
  <si>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</si>
  <si>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</si>
  <si>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</si>
  <si>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</si>
  <si>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</si>
  <si>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</si>
  <si>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</si>
  <si>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</si>
  <si>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</si>
  <si>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</si>
  <si>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</si>
  <si>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</si>
  <si>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</si>
  <si>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</si>
  <si>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</si>
  <si>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</si>
  <si>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</si>
  <si>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</si>
  <si>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</si>
  <si>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</si>
  <si>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</si>
  <si>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</si>
  <si>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</si>
  <si>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</si>
  <si>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</si>
  <si>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</si>
  <si>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</si>
  <si>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</si>
  <si>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</si>
  <si>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</si>
  <si>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</si>
  <si>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</si>
  <si>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</si>
  <si>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</si>
  <si>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</si>
  <si>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</si>
  <si>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</si>
  <si>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</si>
  <si>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</si>
  <si>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</si>
  <si>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</si>
  <si>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</si>
  <si>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</si>
  <si>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</si>
  <si>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</si>
  <si>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</si>
  <si>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</si>
  <si>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</si>
  <si>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</si>
  <si>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</si>
  <si>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</si>
  <si>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</si>
  <si>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</si>
  <si>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</si>
  <si>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</si>
  <si>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</si>
  <si>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</si>
  <si>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</si>
  <si>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</si>
  <si>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</si>
  <si>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</si>
  <si>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</si>
  <si>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</si>
  <si>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</si>
  <si>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</si>
  <si>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</si>
  <si>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</si>
  <si>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</si>
  <si>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</si>
  <si>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</si>
  <si>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</si>
  <si>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</si>
  <si>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</si>
  <si>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</si>
  <si>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</si>
  <si>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</si>
  <si>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</si>
  <si>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</si>
  <si>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</si>
  <si>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</si>
  <si>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</si>
  <si>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</si>
  <si>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</si>
  <si>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</si>
  <si>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</si>
  <si>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</si>
  <si>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</si>
  <si>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</si>
  <si>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</si>
  <si>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</si>
  <si>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</si>
  <si>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</si>
  <si>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</si>
  <si>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</si>
  <si>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</si>
  <si>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</si>
  <si>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</si>
  <si>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</si>
  <si>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</si>
  <si>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</si>
  <si>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</si>
  <si>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</si>
  <si>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</si>
  <si>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</si>
  <si>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</si>
  <si>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</si>
  <si>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</si>
  <si>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</si>
  <si>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</si>
  <si>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</si>
  <si>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</si>
  <si>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</si>
  <si>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</si>
  <si>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</si>
  <si>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</si>
  <si>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</si>
  <si>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</si>
  <si>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</si>
  <si>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</si>
  <si>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</si>
  <si>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</si>
  <si>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</si>
  <si>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</si>
  <si>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</si>
  <si>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</si>
  <si>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</si>
  <si>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</si>
  <si>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</si>
  <si>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</si>
  <si>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</si>
  <si>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</si>
  <si>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</si>
  <si>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</si>
  <si>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</si>
  <si>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</si>
  <si>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</si>
  <si>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</si>
  <si>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</si>
  <si>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</si>
  <si>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</si>
  <si>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</si>
  <si>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</si>
  <si>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</si>
  <si>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</si>
  <si>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</si>
  <si>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</si>
  <si>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</si>
  <si>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</si>
  <si>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</si>
  <si>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</si>
  <si>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</si>
  <si>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</si>
  <si>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</si>
  <si>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</si>
  <si>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</si>
  <si>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</si>
  <si>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</si>
  <si>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</si>
  <si>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</si>
  <si>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</si>
  <si>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</si>
  <si>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</si>
  <si>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</si>
  <si>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</si>
  <si>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</si>
  <si>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</si>
  <si>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</si>
  <si>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</si>
  <si>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</si>
  <si>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</si>
  <si>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</si>
  <si>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</si>
  <si>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</si>
  <si>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</si>
  <si>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</si>
  <si>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</si>
  <si>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</si>
  <si>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</si>
  <si>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</si>
  <si>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</si>
  <si>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</si>
  <si>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</si>
  <si>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</si>
  <si>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</si>
  <si>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</si>
  <si>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</si>
  <si>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</si>
  <si>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</si>
  <si>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</si>
  <si>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</si>
  <si>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</si>
  <si>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</si>
  <si>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</si>
  <si>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</si>
  <si>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</si>
  <si>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</si>
  <si>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</si>
  <si>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</si>
  <si>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</si>
  <si>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</si>
  <si>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</si>
  <si>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</si>
  <si>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</si>
  <si>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</si>
  <si>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</si>
  <si>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</si>
  <si>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</si>
  <si>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</si>
  <si>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</si>
  <si>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</si>
  <si>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</si>
  <si>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</si>
  <si>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</si>
  <si>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</si>
  <si>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</si>
  <si>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</si>
  <si>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</si>
  <si>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</si>
  <si>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</si>
  <si>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</si>
  <si>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</si>
  <si>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</si>
  <si>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</si>
  <si>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</si>
  <si>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</si>
  <si>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</si>
  <si>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</si>
  <si>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</si>
  <si>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</si>
  <si>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</si>
  <si>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</si>
  <si>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</si>
  <si>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</si>
  <si>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</si>
  <si>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</si>
  <si>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</si>
  <si>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</si>
  <si>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</si>
  <si>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</si>
  <si>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</si>
  <si>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</si>
  <si>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</si>
  <si>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</si>
  <si>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</si>
  <si>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</si>
  <si>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</si>
  <si>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</si>
  <si>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</si>
  <si>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</si>
  <si>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</si>
  <si>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</si>
  <si>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</si>
  <si>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</si>
  <si>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</si>
  <si>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</si>
  <si>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</si>
  <si>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</si>
  <si>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</si>
  <si>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</si>
  <si>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</si>
  <si>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</si>
  <si>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</si>
  <si>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</si>
  <si>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</si>
  <si>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</si>
  <si>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</si>
  <si>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</si>
  <si>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</si>
  <si>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</si>
  <si>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</si>
  <si>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</si>
  <si>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</si>
  <si>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</si>
  <si>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</si>
  <si>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</si>
  <si>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</si>
  <si>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</si>
  <si>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</si>
  <si>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</si>
  <si>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</si>
  <si>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</si>
  <si>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</si>
  <si>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</si>
  <si>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</si>
  <si>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</si>
  <si>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</si>
  <si>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</si>
  <si>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</si>
  <si>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</si>
  <si>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</si>
  <si>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</si>
  <si>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</si>
  <si>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</si>
  <si>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</si>
  <si>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</si>
  <si>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</si>
  <si>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</si>
  <si>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</si>
  <si>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</si>
  <si>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</si>
  <si>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</si>
  <si>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</si>
  <si>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</si>
  <si>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</si>
  <si>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</si>
  <si>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</si>
  <si>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</si>
  <si>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</si>
  <si>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</si>
  <si>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</si>
  <si>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</si>
  <si>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</si>
  <si>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</si>
  <si>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</si>
  <si>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</si>
  <si>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</si>
  <si>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</si>
  <si>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</si>
  <si>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</si>
  <si>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</si>
  <si>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</si>
  <si>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</si>
  <si>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</si>
  <si>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</si>
  <si>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</si>
  <si>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</si>
  <si>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</si>
  <si>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</si>
  <si>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</si>
  <si>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</si>
  <si>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</si>
  <si>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</si>
  <si>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</si>
  <si>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</si>
  <si>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</si>
  <si>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</si>
  <si>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</si>
  <si>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</si>
  <si>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</si>
  <si>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</si>
  <si>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</si>
  <si>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</si>
  <si>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</si>
  <si>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</si>
  <si>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</si>
  <si>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</si>
  <si>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</si>
  <si>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</si>
  <si>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</si>
  <si>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</si>
  <si>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</si>
  <si>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</si>
  <si>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</si>
  <si>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</si>
  <si>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</si>
  <si>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</si>
  <si>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</si>
  <si>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</si>
  <si>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</si>
  <si>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</si>
  <si>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</si>
  <si>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</si>
  <si>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</si>
  <si>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</si>
  <si>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</si>
  <si>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</si>
  <si>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</si>
  <si>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</si>
  <si>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</si>
  <si>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</si>
  <si>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</si>
  <si>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</si>
  <si>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</si>
  <si>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</si>
  <si>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</si>
  <si>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</si>
  <si>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</si>
  <si>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</si>
  <si>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</si>
  <si>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</si>
  <si>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</si>
  <si>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</si>
  <si>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</si>
  <si>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</si>
  <si>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</si>
  <si>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</si>
  <si>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</si>
  <si>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</si>
  <si>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</si>
  <si>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</si>
  <si>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</si>
  <si>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</si>
  <si>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</si>
  <si>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</si>
  <si>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</si>
  <si>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</si>
  <si>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</si>
  <si>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</si>
  <si>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</si>
  <si>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</si>
  <si>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</si>
  <si>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</si>
  <si>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</si>
  <si>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</si>
  <si>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</si>
  <si>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</si>
  <si>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</si>
  <si>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</si>
  <si>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</si>
  <si>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</si>
  <si>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</si>
  <si>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</si>
  <si>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</si>
  <si>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</si>
  <si>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</si>
  <si>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</si>
  <si>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</si>
  <si>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</si>
  <si>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</si>
  <si>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</si>
  <si>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</si>
  <si>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</si>
  <si>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</si>
  <si>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</si>
  <si>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</si>
  <si>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</si>
  <si>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</si>
  <si>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</si>
  <si>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</si>
  <si>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</si>
  <si>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</si>
  <si>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</si>
  <si>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</si>
  <si>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</si>
  <si>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</si>
  <si>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</si>
  <si>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</si>
  <si>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</si>
  <si>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</si>
  <si>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</si>
  <si>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</si>
  <si>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</si>
  <si>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</si>
  <si>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</si>
  <si>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</si>
  <si>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</si>
  <si>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</si>
  <si>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</si>
  <si>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</si>
  <si>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</si>
  <si>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</si>
  <si>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</si>
  <si>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</si>
  <si>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</si>
  <si>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</si>
  <si>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</si>
  <si>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</si>
  <si>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</si>
  <si>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</si>
  <si>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</si>
  <si>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</si>
  <si>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</si>
  <si>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</si>
  <si>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</si>
  <si>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</si>
  <si>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</si>
  <si>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</si>
  <si>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</si>
  <si>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</si>
  <si>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</si>
  <si>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</si>
  <si>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</si>
  <si>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</si>
  <si>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</si>
  <si>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</si>
  <si>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</si>
  <si>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</si>
  <si>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</si>
  <si>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</si>
  <si>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</si>
  <si>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</si>
  <si>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</si>
  <si>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</si>
  <si>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</si>
  <si>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</si>
  <si>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</si>
  <si>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</si>
  <si>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</si>
  <si>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</si>
  <si>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</si>
  <si>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</si>
  <si>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</si>
  <si>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</si>
  <si>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</si>
  <si>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</si>
  <si>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</si>
  <si>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</si>
  <si>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</si>
  <si>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</si>
  <si>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</si>
  <si>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</si>
  <si>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</si>
  <si>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</si>
  <si>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</si>
  <si>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</si>
  <si>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</si>
  <si>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</si>
  <si>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</si>
  <si>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</si>
  <si>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</si>
  <si>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</si>
  <si>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</si>
  <si>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</si>
  <si>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</si>
  <si>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</si>
  <si>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</si>
  <si>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</si>
  <si>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</si>
  <si>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</si>
  <si>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</si>
  <si>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</si>
  <si>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</si>
  <si>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</si>
  <si>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</si>
  <si>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</si>
  <si>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</si>
  <si>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</si>
  <si>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</si>
  <si>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</si>
  <si>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</si>
  <si>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</si>
  <si>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</si>
  <si>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</si>
  <si>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</si>
  <si>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</si>
  <si>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</si>
  <si>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</si>
  <si>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</si>
  <si>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</si>
  <si>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</si>
  <si>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</si>
  <si>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</si>
  <si>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</si>
  <si>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</si>
  <si>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</si>
  <si>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</si>
  <si>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</si>
  <si>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</si>
  <si>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</si>
  <si>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</si>
  <si>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</si>
  <si>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</si>
  <si>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</si>
  <si>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</si>
  <si>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</si>
  <si>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</si>
  <si>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</si>
  <si>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</si>
  <si>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</si>
  <si>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</si>
  <si>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</si>
  <si>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</si>
  <si>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</si>
  <si>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</si>
  <si>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</si>
  <si>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</si>
  <si>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</si>
  <si>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</si>
  <si>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</si>
  <si>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</si>
  <si>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</si>
  <si>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</si>
  <si>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</si>
  <si>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</si>
  <si>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</si>
  <si>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</si>
  <si>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</si>
  <si>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</si>
  <si>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</si>
  <si>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</si>
  <si>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</si>
  <si>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</si>
  <si>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</si>
  <si>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</si>
  <si>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</si>
  <si>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</si>
  <si>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</si>
  <si>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</si>
  <si>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</si>
  <si>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</si>
  <si>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</si>
  <si>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</si>
  <si>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</si>
  <si>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</si>
  <si>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</si>
  <si>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</si>
  <si>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</si>
  <si>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</si>
  <si>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</si>
  <si>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</si>
  <si>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</si>
  <si>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</si>
  <si>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</si>
  <si>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</si>
  <si>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</si>
  <si>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</si>
  <si>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</si>
  <si>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</si>
  <si>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</si>
  <si>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</si>
  <si>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</si>
  <si>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</si>
  <si>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</si>
  <si>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</si>
  <si>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</si>
  <si>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</si>
  <si>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</si>
  <si>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</si>
  <si>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</si>
  <si>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</si>
  <si>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</si>
  <si>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</si>
  <si>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</si>
  <si>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</si>
  <si>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</si>
  <si>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</si>
  <si>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</si>
  <si>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</si>
  <si>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</si>
  <si>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</si>
  <si>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</si>
  <si>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</si>
  <si>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</si>
  <si>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</si>
  <si>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</si>
  <si>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</si>
  <si>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</si>
  <si>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</si>
  <si>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</si>
  <si>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</si>
  <si>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</si>
  <si>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</si>
  <si>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</si>
  <si>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</si>
  <si>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</si>
  <si>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</si>
  <si>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</si>
  <si>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</si>
  <si>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</si>
  <si>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</si>
  <si>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</si>
  <si>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</si>
  <si>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</si>
  <si>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</si>
  <si>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</si>
  <si>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</si>
  <si>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</si>
  <si>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</si>
  <si>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</si>
  <si>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</si>
  <si>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</si>
  <si>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</si>
  <si>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</si>
  <si>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</si>
  <si>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</si>
  <si>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</si>
  <si>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</si>
  <si>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</si>
  <si>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</si>
  <si>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</si>
  <si>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</si>
  <si>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</si>
  <si>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</si>
  <si>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</si>
  <si>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</si>
  <si>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</si>
  <si>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</si>
  <si>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</si>
  <si>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</si>
  <si>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</si>
  <si>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</si>
  <si>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</si>
  <si>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</si>
  <si>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</si>
  <si>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</si>
  <si>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</si>
  <si>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</si>
  <si>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</si>
  <si>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</si>
  <si>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</si>
  <si>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</si>
  <si>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</si>
  <si>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</si>
  <si>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</si>
  <si>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</si>
  <si>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</si>
  <si>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</si>
  <si>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</si>
  <si>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</si>
  <si>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</si>
  <si>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</si>
  <si>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</si>
  <si>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</si>
  <si>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</si>
  <si>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</si>
  <si>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</si>
  <si>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</si>
  <si>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</si>
  <si>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</si>
  <si>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</si>
  <si>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</si>
  <si>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</si>
  <si>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</si>
  <si>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</si>
  <si>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</si>
  <si>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</si>
  <si>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</si>
  <si>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</si>
  <si>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</si>
  <si>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</si>
  <si>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</si>
  <si>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</si>
  <si>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</si>
  <si>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</si>
  <si>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</si>
  <si>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</si>
  <si>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</si>
  <si>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</si>
  <si>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</si>
  <si>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</si>
  <si>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</si>
  <si>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</si>
  <si>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</si>
  <si>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</si>
  <si>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</si>
  <si>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</si>
  <si>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</si>
  <si>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</si>
  <si>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</si>
  <si>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</si>
  <si>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</si>
  <si>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</si>
  <si>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</si>
  <si>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</si>
  <si>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</si>
  <si>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</si>
  <si>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</si>
  <si>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</si>
  <si>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</si>
  <si>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</si>
  <si>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</si>
  <si>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</si>
  <si>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</si>
  <si>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</si>
  <si>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</si>
  <si>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</si>
  <si>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</si>
  <si>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</si>
  <si>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</si>
  <si>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</si>
  <si>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</si>
  <si>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</si>
  <si>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</si>
  <si>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</si>
  <si>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</si>
  <si>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</si>
  <si>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</si>
  <si>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</si>
  <si>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</si>
  <si>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</si>
  <si>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</si>
  <si>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</si>
  <si>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</si>
  <si>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</si>
  <si>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</si>
  <si>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</si>
  <si>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</si>
  <si>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</si>
  <si>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</si>
  <si>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</si>
  <si>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</si>
  <si>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</si>
  <si>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</si>
  <si>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</si>
  <si>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</si>
  <si>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</si>
  <si>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</si>
  <si>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</si>
  <si>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</si>
  <si>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</si>
  <si>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</si>
  <si>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</si>
  <si>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</si>
  <si>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</si>
  <si>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</si>
  <si>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</si>
  <si>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</si>
  <si>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</si>
  <si>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</si>
  <si>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</si>
  <si>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</si>
  <si>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</si>
  <si>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</si>
  <si>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</si>
  <si>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</si>
  <si>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</si>
  <si>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</si>
  <si>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</si>
  <si>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</si>
  <si>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</si>
  <si>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</si>
  <si>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</si>
  <si>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</si>
  <si>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</si>
  <si>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</si>
  <si>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</si>
  <si>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</si>
  <si>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</si>
  <si>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</si>
  <si>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</si>
  <si>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</si>
  <si>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</si>
  <si>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</si>
  <si>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</si>
  <si>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</si>
  <si>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</si>
  <si>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</si>
  <si>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</si>
  <si>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</si>
  <si>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</si>
  <si>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</si>
  <si>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</si>
  <si>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</si>
  <si>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</si>
  <si>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</si>
  <si>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</si>
  <si>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</si>
  <si>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</si>
  <si>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</si>
  <si>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</si>
  <si>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</si>
  <si>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</si>
  <si>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</si>
  <si>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</si>
  <si>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</si>
  <si>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</si>
  <si>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</si>
  <si>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</si>
  <si>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</si>
  <si>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</si>
  <si>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</si>
  <si>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</si>
  <si>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</si>
  <si>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</si>
  <si>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</si>
  <si>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</si>
  <si>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</si>
  <si>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</si>
  <si>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</si>
  <si>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</si>
  <si>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</si>
  <si>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</si>
  <si>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</si>
  <si>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</si>
  <si>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</si>
  <si>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</si>
  <si>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</si>
  <si>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</si>
  <si>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</si>
  <si>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</si>
  <si>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</si>
  <si>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</si>
  <si>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</si>
  <si>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</si>
  <si>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</si>
  <si>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</si>
  <si>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</si>
  <si>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</si>
  <si>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</si>
  <si>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</si>
  <si>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</si>
  <si>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</si>
  <si>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</si>
  <si>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</si>
  <si>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</si>
  <si>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</si>
  <si>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</si>
  <si>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</si>
  <si>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</si>
  <si>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</si>
  <si>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</si>
  <si>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</si>
  <si>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</si>
  <si>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</si>
  <si>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</si>
  <si>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</si>
  <si>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</si>
  <si>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</si>
  <si>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</si>
  <si>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</si>
  <si>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</si>
  <si>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</si>
  <si>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</si>
  <si>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</si>
  <si>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</si>
  <si>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</si>
  <si>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</si>
  <si>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</si>
  <si>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</si>
  <si>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</si>
  <si>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</si>
  <si>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</si>
  <si>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</si>
  <si>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</si>
  <si>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</si>
  <si>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</si>
  <si>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</si>
  <si>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</si>
  <si>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</si>
  <si>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</si>
  <si>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</si>
  <si>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</si>
  <si>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</si>
  <si>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</si>
  <si>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</si>
  <si>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</si>
  <si>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</si>
  <si>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</si>
  <si>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</si>
  <si>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</si>
  <si>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</si>
  <si>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</si>
  <si>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</si>
  <si>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</si>
  <si>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</si>
  <si>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</si>
  <si>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</si>
  <si>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</si>
  <si>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</si>
  <si>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</si>
  <si>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</si>
  <si>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</si>
  <si>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</si>
  <si>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</si>
  <si>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</si>
  <si>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</si>
  <si>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</si>
  <si>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</si>
  <si>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</si>
  <si>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</si>
  <si>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</si>
  <si>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</si>
  <si>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</si>
  <si>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</si>
  <si>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</si>
  <si>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</si>
  <si>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</si>
  <si>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</si>
  <si>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</si>
  <si>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</si>
  <si>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</si>
  <si>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</si>
  <si>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</si>
  <si>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</si>
  <si>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</si>
  <si>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</si>
  <si>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</si>
  <si>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</si>
  <si>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</si>
  <si>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</si>
  <si>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</si>
  <si>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</si>
  <si>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</si>
  <si>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</si>
  <si>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</si>
  <si>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</si>
  <si>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</si>
  <si>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</si>
  <si>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</si>
  <si>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</si>
  <si>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</si>
  <si>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</si>
  <si>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</si>
  <si>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</si>
  <si>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</si>
  <si>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</si>
  <si>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</si>
  <si>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</si>
  <si>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</si>
  <si>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</si>
  <si>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</si>
  <si>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</si>
  <si>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</si>
  <si>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</si>
  <si>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</si>
  <si>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</si>
  <si>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</si>
  <si>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</si>
  <si>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</si>
  <si>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</si>
  <si>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</si>
  <si>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</si>
  <si>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</si>
  <si>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</si>
  <si>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</si>
  <si>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</si>
  <si>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</si>
  <si>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</si>
  <si>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</si>
  <si>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</si>
  <si>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</si>
  <si>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</si>
  <si>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</si>
  <si>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</si>
  <si>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</si>
  <si>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</si>
  <si>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</si>
  <si>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</si>
  <si>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</si>
  <si>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</si>
  <si>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</si>
  <si>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</si>
  <si>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</si>
  <si>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</si>
  <si>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</si>
  <si>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</si>
  <si>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</si>
  <si>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</si>
  <si>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</si>
  <si>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</si>
  <si>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</si>
  <si>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</si>
  <si>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</si>
  <si>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</si>
  <si>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</si>
  <si>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</si>
  <si>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</si>
  <si>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</si>
  <si>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</si>
  <si>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</si>
  <si>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</si>
  <si>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</si>
  <si>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</si>
  <si>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</si>
  <si>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</si>
  <si>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</si>
  <si>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</si>
  <si>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</si>
  <si>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</si>
  <si>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</si>
  <si>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</si>
  <si>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</si>
  <si>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</si>
  <si>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</si>
  <si>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</si>
  <si>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</si>
  <si>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</si>
  <si>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</si>
  <si>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</si>
  <si>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</si>
  <si>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</si>
  <si>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</si>
  <si>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</si>
  <si>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</si>
  <si>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</si>
  <si>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</si>
  <si>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</si>
  <si>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</si>
  <si>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</si>
  <si>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</si>
  <si>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</si>
  <si>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</si>
  <si>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</si>
  <si>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</si>
  <si>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</si>
  <si>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</si>
  <si>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</si>
  <si>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</si>
  <si>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</si>
  <si>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</si>
  <si>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</si>
  <si>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</si>
  <si>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</si>
  <si>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</si>
  <si>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</si>
  <si>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</si>
  <si>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</si>
  <si>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</si>
  <si>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</si>
  <si>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</si>
  <si>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</si>
  <si>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</si>
  <si>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</si>
  <si>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</si>
  <si>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</si>
  <si>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</si>
  <si>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</si>
  <si>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</si>
  <si>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</si>
  <si>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</si>
  <si>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</si>
  <si>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</si>
  <si>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</si>
  <si>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</si>
  <si>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</si>
  <si>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</si>
  <si>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</si>
  <si>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</si>
  <si>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</si>
  <si>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</si>
  <si>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</si>
  <si>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</si>
  <si>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</si>
  <si>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</si>
  <si>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</si>
  <si>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</si>
  <si>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</si>
  <si>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</si>
  <si>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</si>
  <si>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</si>
  <si>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</si>
  <si>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</si>
  <si>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</si>
  <si>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</si>
  <si>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</si>
  <si>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</si>
  <si>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</si>
  <si>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</si>
  <si>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</si>
  <si>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</si>
  <si>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</si>
  <si>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</si>
  <si>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</si>
  <si>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</si>
  <si>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</si>
  <si>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</si>
  <si>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</si>
  <si>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</si>
  <si>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</si>
  <si>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</si>
  <si>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</si>
  <si>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</si>
  <si>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</si>
  <si>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</si>
  <si>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</si>
  <si>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</si>
  <si>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</si>
  <si>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</si>
  <si>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</si>
  <si>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</si>
  <si>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</si>
  <si>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</si>
  <si>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</si>
  <si>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</si>
  <si>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</si>
  <si>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</si>
  <si>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</si>
  <si>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</si>
  <si>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</si>
  <si>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</si>
  <si>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</si>
  <si>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</si>
  <si>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</si>
  <si>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</si>
  <si>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</si>
  <si>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</si>
  <si>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</si>
  <si>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</si>
  <si>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</si>
  <si>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</si>
  <si>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</si>
  <si>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</si>
  <si>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</si>
  <si>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</si>
  <si>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</si>
  <si>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</si>
  <si>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</si>
  <si>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</si>
  <si>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</si>
  <si>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</si>
  <si>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</si>
  <si>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</si>
  <si>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</si>
  <si>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</si>
  <si>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</si>
  <si>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</si>
  <si>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</si>
  <si>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</si>
  <si>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</si>
  <si>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</si>
  <si>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</si>
  <si>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</si>
  <si>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</si>
  <si>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</si>
  <si>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</si>
  <si>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</si>
  <si>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</si>
  <si>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</si>
  <si>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</si>
  <si>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</si>
  <si>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</si>
  <si>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</si>
  <si>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</si>
  <si>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</si>
  <si>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</si>
  <si>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</si>
  <si>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</si>
  <si>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</si>
  <si>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</si>
  <si>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</si>
  <si>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</si>
  <si>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</si>
  <si>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</si>
  <si>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</si>
  <si>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</si>
  <si>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</si>
  <si>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</si>
  <si>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</si>
  <si>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</si>
  <si>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</si>
  <si>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</si>
  <si>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</si>
  <si>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</si>
  <si>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</si>
  <si>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</si>
  <si>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</si>
  <si>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</si>
  <si>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</si>
  <si>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</si>
  <si>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</si>
  <si>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</si>
  <si>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</si>
  <si>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</si>
  <si>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</si>
  <si>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</si>
  <si>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</si>
  <si>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</si>
  <si>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</si>
  <si>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</si>
  <si>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</si>
  <si>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</si>
  <si>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</si>
  <si>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</si>
  <si>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</si>
  <si>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</si>
  <si>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</si>
  <si>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</si>
  <si>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</si>
  <si>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</si>
  <si>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</si>
  <si>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</si>
  <si>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</si>
  <si>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</si>
  <si>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</si>
  <si>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</si>
  <si>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</si>
  <si>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</si>
  <si>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</si>
  <si>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</si>
  <si>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</si>
  <si>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</si>
  <si>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</si>
  <si>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</si>
  <si>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</si>
  <si>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</si>
  <si>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</si>
  <si>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</si>
  <si>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</si>
  <si>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</si>
  <si>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</si>
  <si>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</si>
  <si>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</si>
  <si>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</si>
  <si>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</si>
  <si>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</si>
  <si>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</si>
  <si>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</si>
  <si>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</si>
  <si>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</si>
  <si>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</si>
  <si>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</si>
  <si>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</si>
  <si>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</si>
  <si>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</si>
  <si>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</si>
  <si>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</si>
  <si>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</si>
  <si>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</si>
  <si>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</si>
  <si>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</si>
  <si>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</si>
  <si>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</si>
  <si>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</si>
  <si>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</si>
  <si>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</si>
  <si>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</si>
  <si>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</si>
  <si>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</si>
  <si>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</si>
  <si>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</si>
  <si>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</si>
  <si>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</si>
  <si>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</si>
  <si>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</si>
  <si>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</si>
  <si>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</si>
  <si>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</si>
  <si>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</si>
  <si>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</si>
  <si>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</si>
  <si>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</si>
  <si>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</si>
  <si>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</si>
  <si>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</si>
  <si>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</si>
  <si>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</si>
  <si>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</si>
  <si>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</si>
  <si>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</si>
  <si>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</si>
  <si>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</si>
  <si>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</si>
  <si>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</si>
  <si>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</si>
  <si>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</si>
  <si>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</si>
  <si>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</si>
  <si>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</si>
  <si>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</si>
  <si>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</si>
  <si>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</si>
  <si>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</si>
  <si>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</si>
  <si>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</si>
  <si>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</si>
  <si>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</si>
  <si>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</si>
  <si>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</si>
  <si>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</si>
  <si>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</si>
  <si>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</si>
  <si>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</si>
  <si>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</si>
  <si>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</si>
  <si>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</si>
  <si>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</si>
  <si>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</si>
  <si>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</si>
  <si>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</si>
  <si>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</si>
  <si>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</si>
  <si>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</si>
  <si>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</si>
  <si>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</si>
  <si>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</si>
  <si>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</si>
  <si>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</si>
  <si>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</si>
  <si>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</si>
  <si>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</si>
  <si>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</si>
  <si>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</si>
  <si>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</si>
  <si>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</si>
  <si>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</si>
  <si>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</si>
  <si>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</si>
  <si>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</si>
  <si>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</si>
  <si>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</si>
  <si>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</si>
  <si>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</si>
  <si>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</si>
  <si>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</si>
  <si>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</si>
  <si>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</si>
  <si>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</si>
  <si>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</si>
  <si>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</si>
  <si>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</si>
  <si>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</si>
  <si>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</si>
  <si>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</si>
  <si>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</si>
  <si>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</si>
  <si>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</si>
  <si>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</si>
  <si>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</si>
  <si>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</si>
  <si>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</si>
  <si>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</si>
  <si>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</si>
  <si>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</si>
  <si>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</si>
  <si>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</si>
  <si>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</si>
  <si>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</si>
  <si>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</si>
  <si>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</si>
  <si>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</si>
  <si>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</si>
  <si>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</si>
  <si>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</si>
  <si>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</si>
  <si>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</si>
  <si>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</si>
  <si>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</si>
  <si>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</si>
  <si>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</si>
  <si>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</si>
  <si>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</si>
  <si>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</si>
  <si>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</si>
  <si>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</si>
  <si>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</si>
  <si>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</si>
  <si>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</si>
  <si>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</si>
  <si>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</si>
  <si>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</si>
  <si>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</si>
  <si>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</si>
  <si>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</si>
  <si>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</si>
  <si>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</si>
  <si>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</si>
  <si>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</si>
  <si>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</si>
  <si>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</si>
  <si>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</si>
  <si>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</si>
  <si>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</si>
  <si>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</si>
  <si>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</si>
  <si>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</si>
  <si>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</si>
  <si>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</si>
  <si>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</si>
  <si>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</si>
  <si>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</si>
  <si>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</si>
  <si>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</si>
  <si>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</si>
  <si>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</si>
  <si>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</si>
  <si>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</si>
  <si>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</si>
  <si>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</si>
  <si>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</si>
  <si>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</si>
  <si>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</si>
  <si>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</si>
  <si>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</si>
  <si>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</si>
  <si>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</si>
  <si>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</si>
  <si>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</si>
  <si>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</si>
  <si>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</si>
  <si>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</si>
  <si>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</si>
  <si>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</si>
  <si>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</si>
  <si>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</si>
  <si>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</si>
  <si>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</si>
  <si>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</si>
  <si>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</si>
  <si>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</si>
  <si>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</si>
  <si>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</si>
  <si>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</si>
  <si>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</si>
  <si>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</si>
  <si>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</si>
  <si>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</si>
  <si>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</si>
  <si>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</si>
  <si>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</si>
  <si>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</si>
  <si>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</si>
  <si>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</si>
  <si>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</si>
  <si>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</si>
  <si>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</si>
  <si>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</si>
  <si>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</si>
  <si>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</si>
  <si>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</si>
  <si>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</si>
  <si>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</si>
  <si>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</si>
  <si>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</si>
  <si>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</si>
  <si>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</si>
  <si>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</si>
  <si>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</si>
  <si>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</si>
  <si>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</si>
  <si>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</si>
  <si>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</si>
  <si>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</si>
  <si>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</si>
  <si>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</si>
  <si>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</si>
  <si>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</si>
  <si>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</si>
  <si>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</si>
  <si>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</si>
  <si>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</si>
  <si>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</si>
  <si>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</si>
  <si>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</si>
  <si>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</si>
  <si>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</si>
  <si>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</si>
  <si>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</si>
  <si>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</si>
  <si>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</si>
  <si>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</si>
  <si>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</si>
  <si>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</si>
  <si>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</si>
  <si>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</si>
  <si>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</si>
  <si>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</si>
  <si>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</si>
  <si>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</si>
  <si>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</si>
  <si>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</si>
  <si>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</si>
  <si>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</si>
  <si>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</si>
  <si>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</si>
  <si>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</si>
  <si>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</si>
  <si>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</si>
  <si>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</si>
  <si>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</si>
  <si>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</si>
  <si>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</si>
  <si>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</si>
  <si>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</si>
  <si>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</si>
  <si>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</si>
  <si>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</si>
  <si>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</si>
  <si>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</si>
  <si>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</si>
  <si>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</si>
  <si>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</si>
  <si>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</si>
  <si>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</si>
  <si>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</si>
  <si>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</si>
  <si>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</si>
  <si>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</si>
  <si>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</si>
  <si>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</si>
  <si>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</si>
  <si>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</si>
  <si>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</si>
  <si>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</si>
  <si>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</si>
  <si>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</si>
  <si>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</si>
  <si>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</si>
  <si>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</si>
  <si>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</si>
  <si>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</si>
  <si>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</si>
  <si>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</si>
  <si>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</si>
  <si>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</si>
  <si>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</si>
  <si>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</si>
  <si>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</si>
  <si>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</si>
  <si>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</si>
  <si>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</si>
  <si>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</si>
  <si>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</si>
  <si>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</si>
  <si>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</si>
  <si>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</si>
  <si>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</si>
  <si>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</si>
  <si>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</si>
  <si>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</si>
  <si>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</si>
  <si>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</si>
  <si>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</si>
  <si>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</si>
  <si>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</si>
  <si>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</si>
  <si>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</si>
  <si>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</si>
  <si>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</si>
  <si>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</si>
  <si>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</si>
  <si>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</si>
  <si>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</si>
  <si>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</si>
  <si>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</si>
  <si>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</si>
  <si>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</si>
  <si>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</si>
  <si>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</si>
  <si>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</si>
  <si>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</si>
  <si>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</si>
  <si>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</si>
  <si>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</si>
  <si>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</si>
  <si>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</si>
  <si>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</si>
  <si>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</si>
  <si>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</si>
  <si>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</si>
  <si>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</si>
  <si>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</si>
  <si>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</si>
  <si>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</si>
  <si>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</si>
  <si>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</si>
  <si>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</si>
  <si>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</si>
  <si>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</si>
  <si>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</si>
  <si>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</si>
  <si>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</si>
  <si>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</si>
  <si>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</si>
  <si>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</si>
  <si>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</si>
  <si>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</si>
  <si>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</si>
  <si>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</si>
  <si>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</si>
  <si>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</si>
  <si>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</si>
  <si>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</si>
  <si>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</si>
  <si>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</si>
  <si>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</si>
  <si>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</si>
  <si>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</si>
  <si>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</si>
  <si>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</si>
  <si>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</si>
  <si>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</si>
  <si>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</si>
  <si>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</si>
  <si>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</si>
  <si>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</si>
  <si>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</si>
  <si>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</si>
  <si>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</si>
  <si>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</si>
  <si>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</si>
  <si>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</si>
  <si>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</si>
  <si>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</si>
  <si>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</si>
  <si>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</si>
  <si>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</si>
  <si>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</si>
  <si>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</si>
  <si>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</si>
  <si>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</si>
  <si>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</si>
  <si>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</si>
  <si>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</si>
  <si>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</si>
  <si>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</si>
  <si>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</si>
  <si>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</si>
  <si>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</si>
  <si>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</si>
  <si>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</si>
  <si>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</si>
  <si>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</si>
  <si>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</si>
  <si>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</si>
  <si>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</si>
  <si>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</si>
  <si>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</si>
  <si>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</si>
  <si>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</si>
  <si>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</si>
  <si>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</si>
  <si>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</si>
  <si>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</si>
  <si>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</si>
  <si>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</si>
  <si>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</si>
  <si>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</si>
  <si>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</si>
  <si>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</si>
  <si>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</si>
  <si>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</si>
  <si>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</si>
  <si>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</si>
  <si>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</si>
  <si>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</si>
  <si>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</si>
  <si>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</si>
  <si>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</si>
  <si>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</si>
  <si>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</si>
  <si>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</si>
  <si>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</si>
  <si>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</si>
  <si>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</si>
  <si>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</si>
  <si>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</si>
  <si>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</si>
  <si>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</si>
  <si>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</si>
  <si>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</si>
  <si>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</si>
  <si>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</si>
  <si>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</si>
  <si>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</si>
  <si>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</si>
  <si>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</si>
  <si>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</si>
  <si>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</si>
  <si>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</si>
  <si>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</si>
  <si>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</si>
  <si>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</si>
  <si>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</si>
  <si>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</si>
  <si>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</si>
  <si>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</si>
  <si>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</si>
  <si>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</si>
  <si>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</si>
  <si>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</si>
  <si>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</si>
  <si>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</si>
  <si>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</si>
  <si>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</si>
  <si>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</si>
  <si>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</si>
  <si>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</si>
  <si>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</si>
  <si>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</si>
  <si>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</si>
  <si>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</si>
  <si>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</si>
  <si>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</si>
  <si>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</si>
  <si>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</si>
  <si>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</si>
  <si>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</si>
  <si>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</si>
  <si>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</si>
  <si>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</si>
  <si>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</si>
  <si>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</si>
  <si>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</si>
  <si>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</si>
  <si>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</si>
  <si>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</si>
  <si>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</si>
  <si>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</si>
  <si>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</si>
  <si>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</si>
  <si>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</si>
  <si>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</si>
  <si>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</si>
  <si>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</si>
  <si>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</si>
  <si>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</si>
  <si>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</si>
  <si>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</si>
  <si>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</si>
  <si>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</si>
  <si>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</si>
  <si>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</si>
  <si>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</si>
  <si>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</si>
  <si>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</si>
  <si>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</si>
  <si>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</si>
  <si>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</si>
  <si>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</si>
  <si>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</si>
  <si>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</si>
  <si>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</si>
  <si>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</si>
  <si>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</si>
  <si>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</si>
  <si>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</si>
  <si>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</si>
  <si>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</si>
  <si>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</si>
  <si>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</si>
  <si>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</si>
  <si>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</si>
  <si>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</si>
  <si>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</si>
  <si>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</si>
  <si>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</si>
  <si>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</si>
  <si>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</si>
  <si>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</si>
  <si>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</si>
  <si>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</si>
  <si>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</si>
  <si>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</si>
  <si>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</si>
  <si>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</si>
  <si>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</si>
  <si>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</si>
  <si>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</si>
  <si>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</si>
  <si>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</si>
  <si>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</si>
  <si>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</si>
  <si>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</si>
  <si>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</si>
  <si>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</si>
  <si>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</si>
  <si>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</si>
  <si>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</si>
  <si>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</si>
  <si>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</si>
  <si>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</si>
  <si>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</si>
  <si>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</si>
  <si>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</si>
  <si>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</si>
  <si>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</si>
  <si>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</si>
  <si>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</si>
  <si>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</si>
  <si>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</si>
  <si>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</si>
  <si>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</si>
  <si>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</si>
  <si>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</si>
  <si>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</si>
  <si>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</si>
  <si>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</si>
  <si>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</si>
  <si>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</si>
  <si>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</si>
  <si>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</si>
  <si>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</si>
  <si>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</si>
  <si>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</si>
  <si>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</si>
  <si>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</si>
  <si>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</si>
  <si>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</si>
  <si>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</si>
  <si>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</si>
  <si>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</si>
  <si>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</si>
  <si>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</si>
  <si>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</si>
  <si>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</si>
  <si>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</si>
  <si>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</si>
  <si>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</si>
  <si>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</si>
  <si>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</si>
  <si>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</si>
  <si>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</si>
  <si>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</si>
  <si>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</si>
  <si>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</si>
  <si>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</si>
  <si>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</si>
  <si>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</si>
  <si>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</si>
  <si>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</si>
  <si>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</si>
  <si>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</si>
  <si>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</si>
  <si>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</si>
  <si>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</si>
  <si>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</si>
  <si>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</si>
  <si>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</si>
  <si>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</si>
  <si>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</si>
  <si>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</si>
  <si>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</si>
  <si>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</si>
  <si>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</si>
  <si>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</si>
  <si>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</si>
  <si>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</si>
  <si>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</si>
  <si>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</si>
  <si>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</si>
  <si>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</si>
  <si>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</si>
  <si>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</si>
  <si>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</si>
  <si>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</si>
  <si>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</si>
  <si>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</si>
  <si>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</si>
  <si>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</si>
  <si>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</si>
  <si>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</si>
  <si>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</si>
  <si>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</si>
  <si>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</si>
  <si>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</si>
  <si>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</si>
  <si>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</si>
  <si>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</si>
  <si>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</si>
  <si>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</si>
  <si>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</si>
  <si>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</si>
  <si>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</si>
  <si>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</si>
  <si>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</si>
  <si>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</si>
  <si>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</si>
  <si>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</si>
  <si>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</si>
  <si>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</si>
  <si>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</si>
  <si>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</si>
  <si>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</si>
  <si>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</si>
  <si>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</si>
  <si>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</si>
  <si>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</si>
  <si>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</si>
  <si>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</si>
  <si>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</si>
  <si>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</si>
  <si>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</si>
  <si>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</si>
  <si>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</si>
  <si>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</si>
  <si>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</si>
  <si>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</si>
  <si>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</si>
  <si>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</si>
  <si>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</si>
  <si>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</si>
  <si>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</si>
  <si>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</si>
  <si>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</si>
  <si>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</si>
  <si>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</si>
  <si>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</si>
  <si>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</si>
  <si>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</si>
  <si>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</si>
  <si>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</si>
  <si>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</si>
  <si>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</si>
  <si>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</si>
  <si>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</si>
  <si>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</si>
  <si>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</si>
  <si>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</si>
  <si>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</si>
  <si>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</si>
  <si>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</si>
  <si>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</si>
  <si>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</si>
  <si>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</si>
  <si>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</si>
  <si>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</si>
  <si>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</si>
  <si>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</si>
  <si>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</si>
  <si>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</si>
  <si>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</si>
  <si>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</si>
  <si>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</si>
  <si>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</si>
  <si>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</si>
  <si>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</si>
  <si>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</si>
  <si>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</si>
  <si>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</si>
  <si>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</si>
  <si>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</si>
  <si>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</si>
  <si>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</si>
  <si>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</si>
  <si>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</si>
  <si>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</si>
  <si>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</si>
  <si>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</si>
  <si>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</si>
  <si>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</si>
  <si>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</si>
  <si>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</si>
  <si>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</si>
  <si>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</si>
  <si>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</si>
  <si>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</si>
  <si>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</si>
  <si>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</si>
  <si>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</si>
  <si>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</si>
  <si>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</si>
  <si>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</si>
  <si>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</si>
  <si>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</si>
  <si>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</si>
  <si>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</si>
  <si>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</si>
  <si>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</si>
  <si>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</si>
  <si>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</si>
  <si>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</si>
  <si>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</si>
  <si>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</si>
  <si>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</si>
  <si>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</si>
  <si>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</si>
  <si>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</si>
  <si>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</si>
  <si>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</si>
  <si>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</si>
  <si>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</si>
  <si>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</si>
  <si>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</si>
  <si>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</si>
  <si>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</si>
  <si>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</si>
  <si>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</si>
  <si>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</si>
  <si>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</si>
  <si>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</si>
  <si>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</si>
  <si>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</si>
  <si>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</si>
  <si>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</si>
  <si>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</si>
  <si>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</si>
  <si>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</si>
  <si>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</si>
  <si>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</si>
  <si>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</si>
  <si>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</si>
  <si>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</si>
  <si>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</si>
  <si>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</si>
  <si>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</si>
  <si>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</si>
  <si>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</si>
  <si>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</si>
  <si>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</si>
  <si>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</si>
  <si>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</si>
  <si>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</si>
  <si>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</si>
  <si>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</si>
  <si>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</si>
  <si>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</si>
  <si>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</si>
  <si>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</si>
  <si>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</si>
  <si>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</si>
  <si>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</si>
  <si>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</si>
  <si>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</si>
  <si>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</si>
  <si>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</si>
  <si>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</si>
  <si>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</si>
  <si>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</si>
  <si>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</si>
  <si>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</si>
  <si>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</si>
  <si>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</si>
  <si>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</si>
  <si>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</si>
  <si>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</si>
  <si>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</si>
  <si>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</si>
  <si>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</si>
  <si>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</si>
  <si>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</si>
  <si>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</si>
  <si>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</si>
  <si>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</si>
  <si>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</si>
  <si>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</si>
  <si>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</si>
  <si>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</si>
  <si>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</si>
  <si>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</si>
  <si>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</si>
  <si>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</si>
  <si>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</si>
  <si>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</si>
  <si>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</si>
  <si>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</si>
  <si>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</si>
  <si>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</si>
  <si>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</si>
  <si>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</si>
  <si>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</si>
  <si>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</si>
  <si>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</si>
  <si>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</si>
  <si>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</si>
  <si>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</si>
  <si>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</si>
  <si>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</si>
  <si>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</si>
  <si>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</si>
  <si>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</si>
  <si>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</si>
  <si>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</si>
  <si>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</si>
  <si>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</si>
  <si>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</si>
  <si>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</si>
  <si>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</si>
  <si>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</si>
  <si>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</si>
  <si>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</si>
  <si>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</si>
  <si>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</si>
  <si>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</si>
  <si>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</si>
  <si>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</si>
  <si>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</si>
  <si>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</si>
  <si>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</si>
  <si>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</si>
  <si>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</si>
  <si>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</si>
  <si>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</si>
  <si>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</si>
  <si>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</si>
  <si>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</si>
  <si>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</si>
  <si>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</si>
  <si>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</si>
  <si>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</si>
  <si>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</si>
  <si>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</si>
  <si>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</si>
  <si>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</si>
  <si>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</si>
  <si>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</si>
  <si>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</si>
  <si>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</si>
  <si>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</si>
  <si>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</si>
  <si>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</si>
  <si>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</si>
  <si>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</si>
  <si>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</si>
  <si>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</si>
  <si>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</si>
  <si>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</si>
  <si>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</si>
  <si>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</si>
  <si>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</si>
  <si>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</si>
  <si>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</si>
  <si>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</si>
  <si>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</si>
  <si>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</si>
  <si>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</si>
  <si>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</si>
  <si>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</si>
  <si>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</si>
  <si>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</si>
  <si>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</si>
  <si>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</si>
  <si>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</si>
  <si>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</si>
  <si>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</si>
  <si>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</si>
  <si>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</si>
  <si>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</si>
  <si>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</si>
  <si>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</si>
  <si>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</si>
  <si>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</si>
  <si>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</si>
  <si>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</si>
  <si>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</si>
  <si>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</si>
  <si>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</si>
  <si>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</si>
  <si>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</si>
  <si>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</si>
  <si>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</si>
  <si>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</si>
  <si>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</si>
  <si>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</si>
  <si>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</si>
  <si>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</si>
  <si>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</si>
  <si>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</si>
  <si>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</si>
  <si>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</si>
  <si>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</si>
  <si>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</si>
  <si>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</si>
  <si>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</si>
  <si>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</si>
  <si>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</si>
  <si>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</si>
  <si>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</si>
  <si>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</si>
  <si>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</si>
  <si>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</si>
  <si>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</si>
  <si>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</si>
  <si>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</si>
  <si>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</si>
  <si>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</si>
  <si>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</si>
  <si>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</si>
  <si>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</si>
  <si>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</si>
  <si>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</si>
  <si>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</si>
  <si>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</si>
  <si>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</si>
  <si>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</si>
  <si>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</si>
  <si>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</si>
  <si>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</si>
  <si>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</si>
  <si>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</si>
  <si>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</si>
  <si>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</si>
  <si>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</si>
  <si>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</si>
  <si>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</si>
  <si>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</si>
  <si>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</si>
  <si>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</si>
  <si>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</si>
  <si>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</si>
  <si>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</si>
  <si>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</si>
  <si>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</si>
  <si>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</si>
  <si>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</si>
  <si>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</si>
  <si>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</si>
  <si>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</si>
  <si>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</si>
  <si>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</si>
  <si>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</si>
  <si>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</si>
  <si>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</si>
  <si>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</si>
  <si>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</si>
  <si>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</si>
  <si>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</si>
  <si>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</si>
  <si>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</si>
  <si>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</si>
  <si>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</si>
  <si>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</si>
  <si>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</si>
  <si>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</si>
  <si>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</si>
  <si>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</si>
  <si>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</si>
  <si>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</si>
  <si>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</si>
  <si>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</si>
  <si>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</si>
  <si>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</si>
  <si>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</si>
  <si>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</si>
  <si>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</si>
  <si>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</si>
  <si>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</si>
  <si>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</si>
  <si>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</si>
  <si>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</si>
  <si>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</si>
  <si>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</si>
  <si>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</si>
  <si>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</si>
  <si>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</si>
  <si>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</si>
  <si>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</si>
  <si>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</si>
  <si>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</si>
  <si>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</si>
  <si>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</si>
  <si>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</si>
  <si>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</si>
  <si>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</si>
  <si>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</si>
  <si>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</si>
  <si>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</si>
  <si>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</si>
  <si>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</si>
  <si>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</si>
  <si>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</si>
  <si>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</si>
  <si>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</si>
  <si>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</si>
  <si>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</si>
  <si>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</si>
  <si>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</si>
  <si>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</si>
  <si>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</si>
  <si>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</si>
  <si>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</si>
  <si>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</si>
  <si>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</si>
  <si>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</si>
  <si>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</si>
  <si>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</si>
  <si>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</si>
  <si>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</si>
  <si>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</si>
  <si>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</si>
  <si>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</si>
  <si>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</si>
  <si>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</si>
  <si>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</si>
  <si>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</si>
  <si>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</si>
  <si>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</si>
  <si>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</si>
  <si>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</si>
  <si>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</si>
  <si>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</si>
  <si>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</si>
  <si>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</si>
  <si>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</si>
  <si>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</si>
  <si>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</si>
  <si>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</si>
  <si>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</si>
  <si>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</si>
  <si>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</si>
  <si>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</si>
  <si>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</si>
  <si>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</si>
  <si>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</si>
  <si>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</si>
  <si>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</si>
  <si>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</si>
  <si>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</si>
  <si>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</si>
  <si>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</si>
  <si>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</si>
  <si>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</si>
  <si>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</si>
  <si>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</si>
  <si>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</si>
  <si>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</si>
  <si>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</si>
  <si>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</si>
  <si>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</si>
  <si>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</si>
  <si>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</si>
  <si>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</si>
  <si>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</si>
  <si>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</si>
  <si>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</si>
  <si>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</si>
  <si>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</si>
  <si>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</si>
  <si>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</si>
  <si>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</si>
  <si>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</si>
  <si>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</si>
  <si>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</si>
  <si>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</si>
  <si>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</si>
  <si>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</si>
  <si>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</si>
  <si>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</si>
  <si>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</si>
  <si>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</si>
  <si>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</si>
  <si>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</si>
  <si>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</si>
  <si>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</si>
  <si>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</si>
  <si>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</si>
  <si>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</si>
  <si>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</si>
  <si>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</si>
  <si>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</si>
  <si>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</si>
  <si>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</si>
  <si>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</si>
  <si>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</si>
  <si>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</si>
  <si>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</si>
  <si>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</si>
  <si>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</si>
  <si>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</si>
  <si>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</si>
  <si>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</si>
  <si>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</si>
  <si>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</si>
  <si>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</si>
  <si>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</si>
  <si>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</si>
  <si>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</si>
  <si>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</si>
  <si>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</si>
  <si>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</si>
  <si>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</si>
  <si>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</si>
  <si>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</si>
  <si>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</si>
  <si>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</si>
  <si>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</si>
  <si>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</si>
  <si>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</si>
  <si>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</si>
  <si>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</si>
  <si>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</si>
  <si>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</si>
  <si>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</si>
  <si>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</si>
  <si>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</si>
  <si>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</si>
  <si>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</si>
  <si>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</si>
  <si>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</si>
  <si>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</si>
  <si>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</si>
  <si>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</si>
  <si>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</si>
  <si>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</si>
  <si>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</si>
  <si>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</si>
  <si>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</si>
  <si>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</si>
  <si>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</si>
  <si>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</si>
  <si>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</si>
  <si>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</si>
  <si>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</si>
  <si>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</si>
  <si>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</si>
  <si>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</si>
  <si>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</si>
  <si>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</si>
  <si>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</si>
  <si>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</si>
  <si>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</si>
  <si>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</si>
  <si>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</si>
  <si>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</si>
  <si>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</si>
  <si>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</si>
  <si>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</si>
  <si>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</si>
  <si>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</si>
  <si>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</si>
  <si>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</si>
  <si>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</si>
  <si>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</si>
  <si>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</si>
  <si>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</si>
  <si>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</si>
  <si>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</si>
  <si>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</si>
  <si>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</si>
  <si>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</si>
  <si>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</si>
  <si>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</si>
  <si>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</si>
  <si>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</si>
  <si>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</si>
  <si>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</si>
  <si>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</si>
  <si>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</si>
  <si>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</si>
  <si>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</si>
  <si>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</si>
  <si>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</si>
  <si>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</si>
  <si>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</si>
  <si>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</si>
  <si>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</si>
  <si>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</si>
  <si>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</si>
  <si>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</si>
  <si>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</si>
  <si>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</si>
  <si>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</si>
  <si>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</si>
  <si>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</si>
  <si>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</si>
  <si>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</si>
  <si>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</si>
  <si>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</si>
  <si>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</si>
  <si>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</si>
  <si>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</si>
  <si>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</si>
  <si>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</si>
  <si>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</si>
  <si>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</si>
  <si>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</si>
  <si>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</si>
  <si>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</si>
  <si>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</si>
  <si>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</si>
  <si>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</si>
  <si>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</si>
  <si>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</si>
  <si>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</si>
  <si>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</si>
  <si>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</si>
  <si>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</si>
  <si>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</si>
  <si>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</si>
  <si>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</si>
  <si>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</si>
  <si>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</si>
  <si>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</si>
  <si>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</si>
  <si>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</si>
  <si>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</si>
  <si>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</si>
  <si>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</si>
  <si>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</si>
  <si>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</si>
  <si>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</si>
  <si>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</si>
  <si>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</si>
  <si>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</si>
  <si>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</si>
  <si>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</si>
  <si>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</si>
  <si>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</si>
  <si>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</si>
  <si>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</si>
  <si>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</si>
  <si>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</si>
  <si>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</si>
  <si>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</si>
  <si>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</si>
  <si>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</si>
  <si>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</si>
  <si>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</si>
  <si>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</si>
  <si>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</si>
  <si>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</si>
  <si>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</si>
  <si>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</si>
  <si>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</si>
  <si>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</si>
  <si>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</si>
  <si>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</si>
  <si>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</si>
  <si>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</si>
  <si>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</si>
  <si>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</si>
  <si>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</si>
  <si>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</si>
  <si>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</si>
  <si>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</si>
  <si>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</si>
  <si>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</si>
  <si>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</si>
  <si>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</si>
  <si>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</si>
  <si>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</si>
  <si>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</si>
  <si>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</si>
  <si>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</si>
  <si>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</si>
  <si>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</si>
  <si>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</si>
  <si>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</si>
  <si>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</si>
  <si>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</si>
  <si>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</si>
  <si>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</si>
  <si>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</si>
  <si>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</si>
  <si>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</si>
  <si>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</si>
  <si>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</si>
  <si>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</si>
  <si>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</si>
  <si>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</si>
  <si>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</si>
  <si>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</si>
  <si>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</si>
  <si>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</si>
  <si>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</si>
  <si>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</si>
  <si>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</si>
  <si>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</si>
  <si>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</si>
  <si>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</si>
  <si>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</si>
  <si>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</si>
  <si>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</si>
  <si>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</si>
  <si>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</si>
  <si>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</si>
  <si>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</si>
  <si>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</si>
  <si>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</si>
  <si>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</si>
  <si>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</si>
  <si>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</si>
  <si>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</si>
  <si>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</si>
  <si>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</si>
  <si>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</si>
  <si>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</si>
  <si>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</si>
  <si>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</si>
  <si>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</si>
  <si>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</si>
  <si>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</si>
  <si>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</si>
  <si>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</si>
  <si>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</si>
  <si>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</si>
  <si>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</si>
  <si>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</si>
  <si>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</si>
  <si>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</si>
  <si>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</si>
  <si>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</si>
  <si>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</si>
  <si>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</si>
  <si>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</si>
  <si>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</si>
  <si>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</si>
  <si>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</si>
  <si>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</si>
  <si>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</si>
  <si>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</si>
  <si>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</si>
  <si>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</si>
  <si>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</si>
  <si>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</si>
  <si>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</si>
  <si>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</si>
  <si>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</si>
  <si>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</si>
  <si>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</si>
  <si>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</si>
  <si>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</si>
  <si>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</si>
  <si>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</si>
  <si>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</si>
  <si>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</si>
  <si>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</si>
  <si>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</si>
  <si>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</si>
  <si>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</si>
  <si>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</si>
  <si>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</si>
  <si>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</si>
  <si>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</si>
  <si>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</si>
  <si>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</si>
  <si>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</si>
  <si>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</si>
  <si>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</si>
  <si>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</si>
  <si>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</si>
  <si>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</si>
  <si>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</si>
  <si>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</si>
  <si>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</si>
  <si>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</si>
  <si>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</si>
  <si>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</si>
  <si>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</si>
  <si>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</si>
  <si>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</si>
  <si>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</si>
  <si>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</si>
  <si>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</si>
  <si>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</si>
  <si>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</si>
  <si>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</si>
  <si>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</si>
  <si>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</si>
  <si>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</si>
  <si>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</si>
  <si>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</si>
  <si>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</si>
  <si>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</si>
  <si>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</si>
  <si>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</si>
  <si>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</si>
  <si>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</si>
  <si>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</si>
  <si>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</si>
  <si>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</si>
  <si>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</si>
  <si>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</si>
  <si>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</si>
  <si>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</si>
  <si>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</si>
  <si>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</si>
  <si>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</si>
  <si>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</si>
  <si>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</si>
  <si>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</si>
  <si>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</si>
  <si>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</si>
  <si>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</si>
  <si>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</si>
  <si>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</si>
  <si>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</si>
  <si>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</si>
  <si>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</si>
  <si>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</si>
  <si>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</si>
  <si>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</si>
  <si>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</si>
  <si>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</si>
  <si>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</si>
  <si>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</si>
  <si>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</si>
  <si>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</si>
  <si>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</si>
  <si>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</si>
  <si>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</si>
  <si>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</si>
  <si>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</si>
  <si>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</si>
  <si>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</si>
  <si>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</si>
  <si>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</si>
  <si>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</si>
  <si>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</si>
  <si>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</si>
  <si>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</si>
  <si>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</si>
  <si>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</si>
  <si>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</si>
  <si>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</si>
  <si>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</si>
  <si>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</si>
  <si>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</si>
  <si>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</si>
  <si>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</si>
  <si>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</si>
  <si>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</si>
  <si>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</si>
  <si>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</si>
  <si>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</si>
  <si>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</si>
  <si>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</si>
  <si>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</si>
  <si>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</si>
  <si>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</si>
  <si>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</si>
  <si>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</si>
  <si>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</si>
  <si>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</si>
  <si>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</si>
  <si>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</si>
  <si>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</si>
  <si>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</si>
  <si>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</si>
  <si>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</si>
  <si>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</si>
  <si>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</si>
  <si>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</si>
  <si>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</si>
  <si>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</si>
  <si>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</si>
  <si>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</si>
  <si>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</si>
  <si>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</si>
  <si>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</si>
  <si>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</si>
  <si>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</si>
  <si>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</si>
  <si>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</si>
  <si>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</si>
  <si>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</si>
  <si>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</si>
  <si>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</si>
  <si>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</si>
  <si>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</si>
  <si>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</si>
  <si>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</si>
  <si>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</si>
  <si>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</si>
  <si>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</si>
  <si>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</si>
  <si>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</si>
  <si>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</si>
  <si>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</si>
  <si>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</si>
  <si>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</si>
  <si>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</si>
  <si>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</si>
  <si>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</si>
  <si>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</si>
  <si>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</si>
  <si>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</si>
  <si>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</si>
  <si>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</si>
  <si>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</si>
  <si>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</si>
  <si>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</si>
  <si>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</si>
  <si>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</si>
  <si>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</si>
  <si>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</si>
  <si>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</si>
  <si>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</si>
  <si>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</si>
  <si>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</si>
  <si>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</si>
  <si>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</si>
  <si>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</si>
  <si>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</si>
  <si>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</si>
  <si>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</si>
  <si>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</si>
  <si>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</si>
  <si>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</si>
  <si>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</si>
  <si>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</si>
  <si>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</si>
  <si>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</si>
  <si>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</si>
  <si>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</si>
  <si>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</si>
  <si>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</si>
  <si>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</si>
  <si>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</si>
  <si>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</si>
  <si>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</si>
  <si>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</si>
  <si>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</si>
  <si>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</si>
  <si>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</si>
  <si>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</si>
  <si>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</si>
  <si>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</si>
  <si>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</si>
  <si>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</si>
  <si>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</si>
  <si>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</si>
  <si>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</si>
  <si>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</si>
  <si>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</si>
  <si>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</si>
  <si>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</si>
  <si>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</si>
  <si>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</si>
  <si>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</si>
  <si>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</si>
  <si>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</si>
  <si>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</si>
  <si>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</si>
  <si>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</si>
  <si>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</si>
  <si>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</si>
  <si>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</si>
  <si>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</si>
  <si>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</si>
  <si>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</si>
  <si>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</si>
  <si>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</si>
  <si>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</si>
  <si>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</si>
  <si>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</si>
  <si>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</si>
  <si>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</si>
  <si>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</si>
  <si>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</si>
  <si>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</si>
  <si>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</si>
  <si>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</si>
  <si>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</si>
  <si>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</si>
  <si>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</si>
  <si>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</si>
  <si>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</si>
  <si>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</si>
  <si>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</si>
  <si>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</si>
  <si>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</si>
  <si>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</si>
  <si>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</si>
  <si>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</si>
  <si>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</si>
  <si>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</si>
  <si>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</si>
  <si>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</si>
  <si>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</si>
  <si>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</si>
  <si>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</si>
  <si>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</si>
  <si>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</si>
  <si>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</si>
  <si>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</si>
  <si>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</si>
  <si>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</si>
  <si>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</si>
  <si>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</si>
  <si>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</si>
  <si>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</si>
  <si>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</si>
  <si>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</si>
  <si>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</si>
  <si>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</si>
  <si>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</si>
  <si>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</si>
  <si>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</si>
  <si>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</si>
  <si>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</si>
  <si>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</si>
  <si>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</si>
  <si>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</si>
  <si>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</si>
  <si>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</si>
  <si>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</si>
  <si>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</si>
  <si>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</si>
  <si>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</si>
  <si>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</si>
  <si>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</si>
  <si>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</si>
  <si>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</si>
  <si>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</si>
  <si>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</si>
  <si>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</si>
  <si>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</si>
  <si>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</si>
  <si>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</si>
  <si>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</si>
  <si>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</si>
  <si>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</si>
  <si>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</si>
  <si>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</si>
  <si>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</si>
  <si>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</si>
  <si>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</si>
  <si>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</si>
  <si>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</si>
  <si>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</si>
  <si>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</si>
  <si>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</si>
  <si>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</si>
  <si>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</si>
  <si>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</si>
  <si>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</si>
  <si>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</si>
  <si>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</si>
  <si>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</si>
  <si>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</si>
  <si>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</si>
  <si>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</si>
  <si>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</si>
  <si>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</si>
  <si>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</si>
  <si>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</si>
  <si>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</si>
  <si>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</si>
  <si>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</si>
  <si>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</si>
  <si>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</si>
  <si>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</si>
  <si>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</si>
  <si>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</si>
  <si>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</si>
  <si>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</si>
  <si>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</si>
  <si>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</si>
  <si>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</si>
  <si>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</si>
  <si>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</si>
  <si>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</si>
  <si>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</si>
  <si>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</si>
  <si>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</si>
  <si>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</si>
  <si>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</si>
  <si>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</si>
  <si>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</si>
  <si>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</si>
  <si>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</si>
  <si>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</si>
  <si>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</si>
  <si>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</si>
  <si>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</si>
  <si>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</si>
  <si>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</si>
  <si>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</si>
  <si>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</si>
  <si>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</si>
  <si>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</si>
  <si>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</si>
  <si>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</si>
  <si>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</si>
  <si>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</si>
  <si>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</si>
  <si>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</si>
  <si>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</si>
  <si>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</si>
  <si>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</si>
  <si>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</si>
  <si>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</si>
  <si>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</si>
  <si>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</si>
  <si>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</si>
  <si>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</si>
  <si>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</si>
  <si>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</si>
  <si>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</si>
  <si>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</si>
  <si>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</si>
  <si>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</si>
  <si>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</si>
  <si>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</si>
  <si>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</si>
  <si>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</si>
  <si>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</si>
  <si>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</si>
  <si>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</si>
  <si>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</si>
  <si>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</si>
  <si>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</si>
  <si>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</si>
  <si>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</si>
  <si>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</si>
  <si>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</si>
  <si>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</si>
  <si>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</si>
  <si>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</si>
  <si>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</si>
  <si>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</si>
  <si>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</si>
  <si>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</si>
  <si>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</si>
  <si>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</si>
  <si>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</si>
  <si>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</si>
  <si>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</si>
  <si>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</si>
  <si>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</si>
  <si>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</si>
  <si>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</si>
  <si>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</si>
  <si>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</si>
  <si>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</si>
  <si>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</si>
  <si>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</si>
  <si>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</si>
  <si>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</si>
  <si>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</si>
  <si>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</si>
  <si>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</si>
  <si>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</si>
  <si>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</si>
  <si>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</si>
  <si>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</si>
  <si>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</si>
  <si>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</si>
  <si>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</si>
  <si>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</si>
  <si>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</si>
  <si>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</si>
  <si>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</si>
  <si>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</si>
  <si>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</si>
  <si>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</si>
  <si>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</si>
  <si>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</si>
  <si>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</si>
  <si>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</si>
  <si>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</si>
  <si>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</si>
  <si>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</si>
  <si>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</si>
  <si>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</si>
  <si>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</si>
  <si>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</si>
  <si>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</si>
  <si>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</si>
  <si>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</si>
  <si>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</si>
  <si>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</si>
  <si>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</si>
  <si>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</si>
  <si>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</si>
  <si>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</si>
  <si>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</si>
  <si>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</si>
  <si>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</si>
  <si>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</si>
  <si>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</si>
  <si>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</si>
  <si>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</si>
  <si>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</si>
  <si>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</si>
  <si>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</si>
  <si>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</si>
  <si>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</si>
  <si>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</si>
  <si>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</si>
  <si>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</si>
  <si>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</si>
  <si>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</si>
  <si>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</si>
  <si>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</si>
  <si>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</si>
  <si>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</si>
  <si>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</si>
  <si>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</si>
  <si>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</si>
  <si>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</si>
  <si>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</si>
  <si>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</si>
  <si>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</si>
  <si>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</si>
  <si>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</si>
  <si>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</si>
  <si>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</si>
  <si>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</si>
  <si>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</si>
  <si>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</si>
  <si>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</si>
  <si>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</si>
  <si>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</si>
  <si>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</si>
  <si>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</si>
  <si>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</si>
  <si>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</si>
  <si>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</si>
  <si>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</si>
  <si>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</si>
  <si>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</si>
  <si>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</si>
  <si>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</si>
  <si>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</si>
  <si>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</si>
  <si>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</si>
  <si>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</si>
  <si>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</si>
  <si>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</si>
  <si>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</si>
  <si>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</si>
  <si>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</si>
  <si>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</si>
  <si>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</si>
  <si>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</si>
  <si>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</si>
  <si>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</si>
  <si>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</si>
  <si>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</si>
  <si>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</si>
  <si>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</si>
  <si>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</si>
  <si>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</si>
  <si>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</si>
  <si>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</si>
  <si>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</si>
  <si>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</si>
  <si>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</si>
  <si>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</si>
  <si>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</si>
  <si>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</si>
  <si>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</si>
  <si>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</si>
  <si>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</si>
  <si>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</si>
  <si>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</si>
  <si>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</si>
  <si>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</si>
  <si>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</si>
  <si>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</si>
  <si>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</si>
  <si>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</si>
  <si>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</si>
  <si>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</si>
  <si>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</si>
  <si>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</si>
  <si>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</si>
  <si>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</si>
  <si>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</si>
  <si>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</si>
  <si>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</si>
  <si>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</si>
  <si>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</si>
  <si>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</si>
  <si>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</si>
  <si>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</si>
  <si>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</si>
  <si>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</si>
  <si>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</si>
  <si>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</si>
  <si>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</si>
  <si>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</si>
  <si>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</si>
  <si>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</si>
  <si>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</si>
  <si>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</si>
  <si>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</si>
  <si>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</si>
  <si>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</si>
  <si>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</si>
  <si>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</si>
  <si>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</si>
  <si>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</si>
  <si>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</si>
  <si>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</si>
  <si>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</si>
  <si>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</si>
  <si>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</si>
  <si>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</si>
  <si>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</si>
  <si>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</si>
  <si>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</si>
  <si>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</si>
  <si>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</si>
  <si>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</si>
  <si>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</si>
  <si>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</si>
  <si>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</si>
  <si>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</si>
  <si>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</si>
  <si>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</si>
  <si>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</si>
  <si>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</si>
  <si>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</si>
  <si>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</si>
  <si>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</si>
  <si>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</si>
  <si>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</si>
  <si>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</si>
  <si>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</si>
  <si>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</si>
  <si>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</si>
  <si>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</si>
  <si>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</si>
  <si>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</si>
  <si>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</si>
  <si>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</si>
  <si>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</si>
  <si>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</si>
  <si>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</si>
  <si>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</si>
  <si>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</si>
  <si>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</si>
  <si>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</si>
  <si>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</si>
  <si>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</si>
  <si>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</si>
  <si>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</si>
  <si>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</si>
  <si>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</si>
  <si>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</si>
  <si>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</si>
  <si>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</si>
  <si>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</si>
  <si>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</si>
  <si>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</si>
  <si>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</si>
  <si>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</si>
  <si>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</si>
  <si>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</si>
  <si>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</si>
  <si>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</si>
  <si>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</si>
  <si>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</si>
  <si>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</si>
  <si>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</si>
  <si>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</si>
  <si>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</si>
  <si>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</si>
  <si>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</si>
  <si>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</si>
  <si>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</si>
  <si>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</si>
  <si>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</si>
  <si>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</si>
  <si>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</si>
  <si>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</si>
  <si>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</si>
  <si>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</si>
  <si>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</si>
  <si>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</si>
  <si>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</si>
  <si>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</si>
  <si>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</si>
  <si>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</si>
  <si>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</si>
  <si>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</si>
  <si>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</si>
  <si>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</si>
  <si>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</si>
  <si>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</si>
  <si>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</si>
  <si>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</si>
  <si>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</si>
  <si>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</si>
  <si>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</si>
  <si>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</si>
  <si>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</si>
  <si>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</si>
  <si>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</si>
  <si>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</si>
  <si>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</si>
  <si>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</si>
  <si>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</si>
  <si>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</si>
  <si>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</si>
  <si>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</si>
  <si>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</si>
  <si>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</si>
  <si>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</si>
  <si>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</si>
  <si>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</si>
  <si>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</si>
  <si>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</si>
  <si>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</si>
  <si>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</si>
  <si>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</si>
  <si>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</si>
  <si>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</si>
  <si>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</si>
  <si>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</si>
  <si>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</si>
  <si>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</si>
  <si>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</si>
  <si>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</si>
  <si>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</si>
  <si>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</si>
  <si>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</si>
  <si>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</si>
  <si>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</si>
  <si>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</si>
  <si>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</si>
  <si>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</si>
  <si>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</si>
  <si>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</si>
  <si>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</si>
  <si>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</si>
  <si>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</si>
  <si>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</si>
  <si>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</si>
  <si>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</si>
  <si>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</si>
  <si>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</si>
  <si>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</si>
  <si>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</si>
  <si>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</si>
  <si>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</si>
  <si>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</si>
  <si>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</si>
  <si>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</si>
  <si>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</si>
  <si>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</si>
  <si>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</si>
  <si>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</si>
  <si>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</si>
  <si>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</si>
  <si>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</si>
  <si>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</si>
  <si>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</si>
  <si>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</si>
  <si>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</si>
  <si>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</si>
  <si>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</si>
  <si>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</si>
  <si>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</si>
  <si>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</si>
  <si>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</si>
  <si>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</si>
  <si>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</si>
  <si>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</si>
  <si>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</si>
  <si>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</si>
  <si>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</si>
  <si>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</si>
  <si>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</si>
  <si>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</si>
  <si>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</si>
  <si>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</si>
  <si>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</si>
  <si>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</si>
  <si>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</si>
  <si>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</si>
  <si>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</si>
  <si>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</si>
  <si>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</si>
  <si>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</si>
  <si>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</si>
  <si>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</si>
  <si>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</si>
  <si>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</si>
  <si>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</si>
  <si>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</si>
  <si>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</si>
  <si>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</si>
  <si>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</si>
  <si>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</si>
  <si>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</si>
  <si>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</si>
  <si>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</si>
  <si>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</si>
  <si>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</si>
  <si>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</si>
  <si>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</si>
  <si>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</si>
  <si>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</si>
  <si>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</si>
  <si>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</si>
  <si>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</si>
  <si>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</si>
  <si>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</si>
  <si>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</si>
  <si>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</si>
  <si>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</si>
  <si>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</si>
  <si>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</si>
  <si>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</si>
  <si>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</si>
  <si>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</si>
  <si>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</si>
  <si>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</si>
  <si>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</si>
  <si>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</si>
  <si>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</si>
  <si>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</si>
  <si>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</si>
  <si>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</si>
  <si>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</si>
  <si>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</si>
  <si>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</si>
  <si>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</si>
  <si>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</si>
  <si>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</si>
  <si>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</si>
  <si>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</si>
  <si>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</si>
  <si>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</si>
  <si>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</si>
  <si>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</si>
  <si>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</si>
  <si>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</si>
  <si>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</si>
  <si>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</si>
  <si>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</si>
  <si>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</si>
  <si>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</si>
  <si>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</si>
  <si>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</si>
  <si>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</si>
  <si>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</si>
  <si>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</si>
  <si>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</si>
  <si>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</si>
  <si>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</si>
  <si>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</si>
  <si>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</si>
  <si>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</si>
  <si>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</si>
  <si>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</si>
  <si>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</si>
  <si>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</si>
  <si>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</si>
  <si>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</si>
  <si>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</si>
  <si>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</si>
  <si>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</si>
  <si>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</si>
  <si>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</si>
  <si>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</si>
  <si>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</si>
  <si>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</si>
  <si>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</si>
  <si>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</si>
  <si>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</si>
  <si>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</si>
  <si>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</si>
  <si>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</si>
  <si>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</si>
  <si>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</si>
  <si>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</si>
  <si>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</si>
  <si>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</si>
  <si>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</si>
  <si>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</si>
  <si>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</si>
  <si>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</si>
  <si>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</si>
  <si>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</si>
  <si>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</si>
  <si>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</si>
  <si>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</si>
  <si>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</si>
  <si>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</si>
  <si>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</si>
  <si>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</si>
  <si>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</si>
  <si>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</si>
  <si>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</si>
  <si>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</si>
  <si>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</si>
  <si>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</si>
  <si>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</si>
  <si>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</si>
  <si>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</si>
  <si>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</si>
  <si>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</si>
  <si>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</si>
  <si>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</si>
  <si>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</si>
  <si>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</si>
  <si>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</si>
  <si>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</si>
  <si>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</si>
  <si>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</si>
  <si>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</si>
  <si>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</si>
  <si>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</si>
  <si>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</si>
  <si>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</si>
  <si>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</si>
  <si>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</si>
  <si>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</si>
  <si>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</si>
  <si>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</si>
  <si>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</si>
  <si>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</si>
  <si>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</si>
  <si>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</si>
  <si>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</si>
  <si>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</si>
  <si>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</si>
  <si>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</si>
  <si>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</si>
  <si>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</si>
  <si>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</si>
  <si>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</si>
  <si>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</si>
  <si>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</si>
  <si>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</si>
  <si>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</si>
  <si>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</si>
  <si>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</si>
  <si>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</si>
  <si>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</si>
  <si>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</si>
  <si>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</si>
  <si>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</si>
  <si>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</si>
  <si>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</si>
  <si>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</si>
  <si>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</si>
  <si>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</si>
  <si>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</si>
  <si>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</si>
  <si>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</si>
  <si>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</si>
  <si>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</si>
  <si>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</si>
  <si>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</si>
  <si>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</si>
  <si>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</si>
  <si>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</si>
  <si>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</si>
  <si>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</si>
  <si>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</si>
  <si>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</si>
  <si>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</si>
  <si>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</si>
  <si>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</si>
  <si>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</si>
  <si>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</si>
  <si>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</si>
  <si>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</si>
  <si>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</si>
  <si>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</si>
  <si>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</si>
  <si>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</si>
  <si>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</si>
  <si>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</si>
  <si>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</si>
  <si>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</si>
  <si>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</si>
  <si>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</si>
  <si>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</si>
  <si>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</si>
  <si>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</si>
  <si>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</si>
  <si>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</si>
  <si>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</si>
  <si>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</si>
  <si>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</si>
  <si>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</si>
  <si>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</si>
  <si>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</si>
  <si>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</si>
  <si>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</si>
  <si>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</si>
  <si>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</si>
  <si>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</si>
  <si>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</si>
  <si>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</si>
  <si>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</si>
  <si>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</si>
  <si>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</si>
  <si>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</si>
  <si>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</si>
  <si>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</si>
  <si>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</si>
  <si>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</si>
  <si>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</si>
  <si>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</si>
  <si>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</si>
  <si>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</si>
  <si>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</si>
  <si>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</si>
  <si>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</si>
  <si>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</si>
  <si>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</si>
  <si>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</si>
  <si>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</si>
  <si>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</si>
  <si>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</si>
  <si>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</si>
  <si>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</si>
  <si>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</si>
  <si>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</si>
  <si>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</si>
  <si>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</si>
  <si>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</si>
  <si>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</si>
  <si>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</si>
  <si>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</si>
  <si>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</si>
  <si>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</si>
  <si>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</si>
  <si>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</si>
  <si>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</si>
  <si>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</si>
  <si>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</si>
  <si>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</si>
  <si>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</si>
  <si>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</si>
  <si>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</si>
  <si>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</si>
  <si>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</si>
  <si>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</si>
  <si>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</si>
  <si>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</si>
  <si>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</si>
  <si>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</si>
  <si>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</si>
  <si>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</si>
  <si>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</si>
  <si>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</si>
  <si>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</si>
  <si>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</si>
  <si>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</si>
  <si>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</si>
  <si>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</si>
  <si>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</si>
  <si>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</si>
  <si>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</si>
  <si>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</si>
  <si>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</si>
  <si>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</si>
  <si>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</si>
  <si>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</si>
  <si>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</si>
  <si>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</si>
  <si>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</si>
  <si>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</si>
  <si>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</si>
  <si>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</si>
  <si>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</si>
  <si>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</si>
  <si>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</si>
  <si>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</si>
  <si>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</si>
  <si>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</si>
  <si>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</si>
  <si>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</si>
  <si>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</si>
  <si>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</si>
  <si>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</si>
  <si>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</si>
  <si>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</si>
  <si>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</si>
  <si>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</si>
  <si>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</si>
  <si>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</si>
  <si>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</si>
  <si>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</si>
  <si>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</si>
  <si>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</si>
  <si>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</si>
  <si>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</si>
  <si>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</si>
  <si>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</si>
  <si>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</si>
  <si>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</si>
  <si>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</si>
  <si>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</si>
  <si>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</si>
  <si>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</si>
  <si>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</si>
  <si>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</si>
  <si>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</si>
  <si>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</si>
  <si>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</si>
  <si>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</si>
  <si>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</si>
  <si>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</si>
  <si>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</si>
  <si>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</si>
  <si>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</si>
  <si>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</si>
  <si>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</si>
  <si>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</si>
  <si>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</si>
  <si>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</si>
  <si>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</si>
  <si>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</si>
  <si>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</si>
  <si>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</si>
  <si>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</si>
  <si>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</si>
  <si>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</si>
  <si>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</si>
  <si>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</si>
  <si>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</si>
  <si>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</si>
  <si>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</si>
  <si>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</si>
  <si>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</si>
  <si>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</si>
  <si>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</si>
  <si>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</si>
  <si>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</si>
  <si>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</si>
  <si>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</si>
  <si>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</si>
  <si>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</si>
  <si>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</si>
  <si>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</si>
  <si>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</si>
  <si>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</si>
  <si>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</si>
  <si>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</si>
  <si>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</si>
  <si>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</si>
  <si>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</si>
  <si>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</si>
  <si>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</si>
  <si>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</si>
  <si>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</si>
  <si>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</si>
  <si>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</si>
  <si>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</si>
  <si>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</si>
  <si>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</si>
  <si>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</si>
  <si>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</si>
  <si>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</si>
  <si>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</si>
  <si>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</si>
  <si>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</si>
  <si>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</si>
  <si>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</si>
  <si>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</si>
  <si>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</si>
  <si>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</si>
  <si>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</si>
  <si>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</si>
  <si>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</si>
  <si>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</si>
  <si>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</si>
  <si>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</si>
  <si>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</si>
  <si>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</si>
  <si>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</si>
  <si>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</si>
  <si>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</si>
  <si>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</si>
  <si>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</si>
  <si>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</si>
  <si>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</si>
  <si>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</si>
  <si>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</si>
  <si>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</si>
  <si>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</si>
  <si>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</si>
  <si>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</si>
  <si>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</si>
  <si>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</si>
  <si>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</si>
  <si>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</si>
  <si>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</si>
  <si>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</si>
  <si>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</si>
  <si>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</si>
  <si>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</si>
  <si>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</si>
  <si>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</si>
  <si>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</si>
  <si>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</si>
  <si>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</si>
  <si>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</si>
  <si>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</si>
  <si>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</si>
  <si>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</si>
  <si>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</si>
  <si>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</si>
  <si>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</si>
  <si>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</si>
  <si>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</si>
  <si>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</si>
  <si>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</si>
  <si>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</si>
  <si>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</si>
  <si>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</si>
  <si>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</si>
  <si>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</si>
  <si>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</si>
  <si>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</si>
  <si>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</si>
  <si>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</si>
  <si>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</si>
  <si>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</si>
  <si>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</si>
  <si>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</si>
  <si>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</si>
  <si>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</si>
  <si>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</si>
  <si>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</si>
  <si>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</si>
  <si>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</si>
  <si>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</si>
  <si>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</si>
  <si>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</si>
  <si>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</si>
  <si>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</si>
  <si>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</si>
  <si>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</si>
  <si>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</si>
  <si>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</si>
  <si>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</si>
  <si>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</si>
  <si>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</si>
  <si>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</si>
  <si>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</si>
  <si>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</si>
  <si>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</si>
  <si>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</si>
  <si>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</si>
  <si>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</si>
  <si>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</si>
  <si>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</si>
  <si>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</si>
  <si>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</si>
  <si>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</si>
  <si>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</si>
  <si>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</si>
  <si>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</si>
  <si>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</si>
  <si>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</si>
  <si>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</si>
  <si>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</si>
  <si>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</si>
  <si>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</si>
  <si>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</si>
  <si>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</si>
  <si>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</si>
  <si>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</si>
  <si>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</si>
  <si>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</si>
  <si>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</si>
  <si>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</si>
  <si>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</si>
  <si>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</si>
  <si>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</si>
  <si>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</si>
  <si>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</si>
  <si>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</si>
  <si>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</si>
  <si>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</si>
  <si>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</si>
  <si>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</si>
  <si>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</si>
  <si>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</si>
  <si>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</si>
  <si>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</si>
  <si>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</si>
  <si>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</si>
  <si>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</si>
  <si>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</si>
  <si>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</si>
  <si>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</si>
  <si>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</si>
  <si>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</si>
  <si>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</si>
  <si>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</si>
  <si>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</si>
  <si>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</si>
  <si>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</si>
  <si>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</si>
  <si>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</si>
  <si>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</si>
  <si>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</si>
  <si>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</si>
  <si>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</si>
  <si>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</si>
  <si>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</si>
  <si>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</si>
  <si>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</si>
  <si>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</si>
  <si>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</si>
  <si>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</si>
  <si>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</si>
  <si>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</si>
  <si>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</si>
  <si>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</si>
  <si>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</si>
  <si>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</si>
  <si>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</si>
  <si>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</si>
  <si>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</si>
  <si>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</si>
  <si>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</si>
  <si>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</si>
  <si>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</si>
  <si>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</si>
  <si>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</si>
  <si>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</si>
  <si>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</si>
  <si>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</si>
  <si>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</si>
  <si>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</si>
  <si>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</si>
  <si>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</si>
  <si>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</si>
  <si>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</si>
  <si>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</si>
  <si>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</si>
  <si>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</si>
  <si>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</si>
  <si>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</si>
  <si>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</si>
  <si>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</si>
  <si>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</si>
  <si>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</si>
  <si>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</si>
  <si>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</si>
  <si>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</si>
  <si>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</si>
  <si>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</si>
  <si>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</si>
  <si>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</si>
  <si>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</si>
  <si>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</si>
  <si>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</si>
  <si>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</si>
  <si>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</si>
  <si>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</si>
  <si>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</si>
  <si>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</si>
  <si>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</si>
  <si>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</si>
  <si>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</si>
  <si>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</si>
  <si>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</si>
  <si>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</si>
  <si>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</si>
  <si>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</si>
  <si>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</si>
  <si>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</si>
  <si>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</si>
  <si>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</si>
  <si>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</si>
  <si>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</si>
  <si>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</si>
  <si>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</si>
  <si>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</si>
  <si>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</si>
  <si>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</si>
  <si>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</si>
  <si>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</si>
  <si>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</si>
  <si>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</si>
  <si>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</si>
  <si>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</si>
  <si>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</si>
  <si>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</si>
  <si>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</si>
  <si>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</si>
  <si>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</si>
  <si>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</si>
  <si>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</si>
  <si>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</si>
  <si>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</si>
  <si>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</si>
  <si>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</si>
  <si>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</si>
  <si>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</si>
  <si>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</si>
  <si>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</si>
  <si>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</si>
  <si>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</si>
  <si>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</si>
  <si>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</si>
  <si>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</si>
  <si>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</si>
  <si>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</si>
  <si>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</si>
  <si>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</si>
  <si>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</si>
  <si>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</si>
  <si>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</si>
  <si>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</si>
  <si>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</si>
  <si>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</si>
  <si>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</si>
  <si>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</si>
  <si>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</si>
  <si>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</si>
  <si>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</si>
  <si>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</si>
  <si>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</si>
  <si>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</si>
  <si>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</si>
  <si>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</si>
  <si>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</si>
  <si>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</si>
  <si>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</si>
  <si>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</si>
  <si>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</si>
  <si>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</si>
  <si>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</si>
  <si>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</si>
  <si>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</si>
  <si>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</si>
  <si>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</si>
  <si>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</si>
  <si>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</si>
  <si>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</si>
  <si>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</si>
  <si>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</si>
  <si>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</si>
  <si>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</si>
  <si>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</si>
  <si>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</si>
  <si>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</si>
  <si>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</si>
  <si>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</si>
  <si>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</si>
  <si>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</si>
  <si>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</si>
  <si>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</si>
  <si>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</si>
  <si>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</si>
  <si>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</si>
  <si>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</si>
  <si>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</si>
  <si>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</si>
  <si>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</si>
  <si>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</si>
  <si>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</si>
  <si>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</si>
  <si>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</si>
  <si>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</si>
  <si>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</si>
  <si>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</si>
  <si>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</si>
  <si>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</si>
  <si>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</si>
  <si>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</si>
  <si>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</si>
  <si>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</si>
  <si>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</si>
  <si>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</si>
  <si>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</si>
  <si>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</si>
  <si>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</si>
  <si>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</si>
  <si>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</si>
  <si>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</si>
  <si>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</si>
  <si>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</si>
  <si>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</si>
  <si>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</si>
  <si>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</si>
  <si>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</si>
  <si>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</si>
  <si>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</si>
  <si>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</si>
  <si>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</si>
  <si>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</si>
  <si>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</si>
  <si>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</si>
  <si>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</si>
  <si>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</si>
  <si>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</si>
  <si>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</si>
  <si>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</si>
  <si>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</si>
  <si>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</si>
  <si>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</si>
  <si>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</si>
  <si>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</si>
  <si>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</si>
  <si>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</si>
  <si>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</si>
  <si>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</si>
  <si>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</si>
  <si>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</si>
  <si>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</si>
  <si>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</si>
  <si>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</si>
  <si>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</si>
  <si>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</si>
  <si>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</si>
  <si>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</si>
  <si>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</si>
  <si>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</si>
  <si>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</si>
  <si>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</si>
  <si>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</si>
  <si>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</si>
  <si>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</si>
  <si>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</si>
  <si>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</si>
  <si>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</si>
  <si>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</si>
  <si>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</si>
  <si>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</si>
  <si>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</si>
  <si>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</si>
  <si>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</si>
  <si>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</si>
  <si>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</si>
  <si>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</si>
  <si>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</si>
  <si>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</si>
  <si>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</si>
  <si>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</si>
  <si>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</si>
  <si>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</si>
  <si>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</si>
  <si>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</si>
  <si>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</si>
  <si>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</si>
  <si>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</si>
  <si>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</si>
  <si>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</si>
  <si>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</si>
  <si>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</si>
  <si>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</si>
  <si>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</si>
  <si>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</si>
  <si>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</si>
  <si>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</si>
  <si>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</si>
  <si>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</si>
  <si>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</si>
  <si>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</si>
  <si>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</si>
  <si>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</si>
  <si>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</si>
  <si>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</si>
  <si>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</si>
  <si>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</si>
  <si>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</si>
  <si>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</si>
  <si>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</si>
  <si>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</si>
  <si>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</si>
  <si>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</si>
  <si>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</si>
  <si>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</si>
  <si>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</si>
  <si>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</si>
  <si>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</si>
  <si>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</si>
  <si>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</si>
  <si>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</si>
  <si>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</si>
  <si>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</si>
  <si>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</si>
  <si>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</si>
  <si>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</si>
  <si>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</si>
  <si>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</si>
  <si>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</si>
  <si>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</si>
  <si>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</si>
  <si>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</si>
  <si>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</si>
  <si>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</si>
  <si>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</si>
  <si>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</si>
  <si>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</si>
  <si>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</si>
  <si>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</si>
  <si>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</si>
  <si>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</si>
  <si>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</si>
  <si>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</si>
  <si>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</si>
  <si>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</si>
  <si>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</si>
  <si>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</si>
  <si>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</si>
  <si>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</si>
  <si>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</si>
  <si>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</si>
  <si>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</si>
  <si>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</si>
  <si>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</si>
  <si>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</si>
  <si>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</si>
  <si>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</si>
  <si>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</si>
  <si>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</si>
  <si>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</si>
  <si>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</si>
  <si>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</si>
  <si>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</si>
  <si>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</si>
  <si>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</si>
  <si>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</si>
  <si>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</si>
  <si>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</si>
  <si>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</si>
  <si>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</si>
  <si>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</si>
  <si>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</si>
  <si>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</si>
  <si>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</si>
  <si>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</si>
  <si>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</si>
  <si>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</si>
  <si>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</si>
  <si>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</si>
  <si>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</si>
  <si>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</si>
  <si>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</si>
  <si>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</si>
  <si>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</si>
  <si>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</si>
  <si>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</si>
  <si>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</si>
  <si>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</si>
  <si>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</si>
  <si>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</si>
  <si>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</si>
  <si>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</si>
  <si>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</si>
  <si>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</si>
  <si>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</si>
  <si>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</si>
  <si>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</si>
  <si>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</si>
  <si>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</si>
  <si>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</si>
  <si>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</si>
  <si>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</si>
  <si>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</si>
  <si>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</si>
  <si>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</si>
  <si>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</si>
  <si>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</si>
  <si>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</si>
  <si>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</si>
  <si>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</si>
  <si>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</si>
  <si>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</si>
  <si>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</si>
  <si>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</si>
  <si>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</si>
  <si>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</si>
  <si>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</si>
  <si>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</si>
  <si>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</si>
  <si>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</si>
  <si>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</si>
  <si>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</si>
  <si>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</si>
  <si>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</si>
  <si>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</si>
  <si>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</si>
  <si>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</si>
  <si>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</si>
  <si>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</si>
  <si>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</si>
  <si>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</si>
  <si>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</si>
  <si>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</si>
  <si>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</si>
  <si>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</si>
  <si>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</si>
  <si>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</si>
  <si>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</si>
  <si>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</si>
  <si>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</si>
  <si>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</si>
  <si>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</si>
  <si>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</si>
  <si>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</si>
  <si>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</si>
  <si>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</si>
  <si>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</si>
  <si>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</si>
  <si>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</si>
  <si>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</si>
  <si>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</si>
  <si>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</si>
  <si>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</si>
  <si>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</si>
  <si>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</si>
  <si>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</si>
  <si>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</si>
  <si>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</si>
  <si>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</si>
  <si>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</si>
  <si>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</si>
  <si>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</si>
  <si>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</si>
  <si>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</si>
  <si>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</si>
  <si>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</si>
  <si>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</si>
  <si>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</si>
  <si>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</si>
  <si>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</si>
  <si>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</si>
  <si>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</si>
  <si>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</si>
  <si>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</si>
  <si>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</si>
  <si>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</si>
  <si>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</si>
  <si>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</si>
  <si>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</si>
  <si>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</si>
  <si>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</si>
  <si>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</si>
  <si>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</si>
  <si>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</si>
  <si>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</si>
  <si>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</si>
  <si>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</si>
  <si>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</si>
  <si>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</si>
  <si>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</si>
  <si>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</si>
  <si>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</si>
  <si>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</si>
  <si>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</si>
  <si>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</si>
  <si>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</si>
  <si>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</si>
  <si>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</si>
  <si>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</si>
  <si>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</si>
  <si>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</si>
  <si>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</si>
  <si>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</si>
  <si>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</si>
  <si>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</si>
  <si>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</si>
  <si>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</si>
  <si>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</si>
  <si>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</si>
  <si>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</si>
  <si>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</si>
  <si>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</si>
  <si>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</si>
  <si>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</si>
  <si>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</si>
  <si>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</si>
  <si>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</si>
  <si>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</si>
  <si>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</si>
  <si>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</si>
  <si>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</si>
  <si>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</si>
  <si>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</si>
  <si>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</si>
  <si>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</si>
  <si>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</si>
  <si>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</si>
  <si>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</si>
  <si>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</si>
  <si>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</si>
  <si>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</si>
  <si>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</si>
  <si>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</si>
  <si>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</si>
  <si>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</si>
  <si>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</si>
  <si>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</si>
  <si>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</si>
  <si>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</si>
  <si>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</si>
  <si>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</si>
  <si>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</si>
  <si>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</si>
  <si>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</si>
  <si>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</si>
  <si>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</si>
  <si>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</si>
  <si>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</si>
  <si>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</si>
  <si>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</si>
  <si>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</si>
  <si>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</si>
  <si>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</si>
  <si>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</si>
  <si>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</si>
  <si>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</si>
  <si>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</si>
  <si>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</si>
  <si>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</si>
  <si>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</si>
  <si>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</si>
  <si>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</si>
  <si>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</si>
  <si>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</si>
  <si>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</si>
  <si>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</si>
  <si>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</si>
  <si>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</si>
  <si>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</si>
  <si>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</si>
  <si>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</si>
  <si>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</si>
  <si>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</si>
  <si>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</si>
  <si>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</si>
  <si>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</si>
  <si>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</si>
  <si>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</si>
  <si>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</si>
  <si>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</si>
  <si>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</si>
  <si>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</si>
  <si>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</si>
  <si>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</si>
  <si>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</si>
  <si>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</si>
  <si>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</si>
  <si>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</si>
  <si>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</si>
  <si>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</si>
  <si>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</si>
  <si>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</si>
  <si>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</si>
  <si>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</si>
  <si>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</si>
  <si>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</si>
  <si>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</si>
  <si>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</si>
  <si>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</si>
  <si>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</si>
  <si>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</si>
  <si>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</si>
  <si>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</si>
  <si>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</si>
  <si>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</si>
  <si>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</si>
  <si>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</si>
  <si>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</si>
  <si>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</si>
  <si>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</si>
  <si>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</si>
  <si>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</si>
  <si>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</si>
  <si>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</si>
  <si>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</si>
  <si>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</si>
  <si>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</si>
  <si>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</si>
  <si>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</si>
  <si>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</si>
  <si>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</si>
  <si>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</si>
  <si>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</si>
  <si>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</si>
  <si>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</si>
  <si>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</si>
  <si>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</si>
  <si>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</si>
  <si>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</si>
  <si>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</si>
  <si>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</si>
  <si>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</si>
  <si>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</si>
  <si>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</si>
  <si>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</si>
  <si>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</si>
  <si>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</si>
  <si>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</si>
  <si>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</si>
  <si>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</si>
  <si>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</si>
  <si>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</si>
  <si>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</si>
  <si>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</si>
  <si>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</si>
  <si>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</si>
  <si>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</si>
  <si>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</si>
  <si>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</si>
  <si>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</si>
  <si>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</si>
  <si>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</si>
  <si>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</si>
  <si>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</si>
  <si>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</si>
  <si>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</si>
  <si>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</si>
  <si>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</si>
  <si>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</si>
  <si>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</si>
  <si>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</si>
  <si>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</si>
  <si>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</si>
  <si>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</si>
  <si>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</si>
  <si>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</si>
  <si>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</si>
  <si>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</si>
  <si>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</si>
  <si>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</si>
  <si>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</si>
  <si>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</si>
  <si>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</si>
  <si>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</si>
  <si>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</si>
  <si>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</si>
  <si>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</si>
  <si>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</si>
  <si>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</si>
  <si>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</si>
  <si>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</si>
  <si>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</si>
  <si>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</si>
  <si>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</si>
  <si>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</si>
  <si>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</si>
  <si>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</si>
  <si>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</si>
  <si>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</si>
  <si>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</si>
  <si>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</si>
  <si>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</si>
  <si>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</si>
  <si>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</si>
  <si>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</si>
  <si>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</si>
  <si>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</si>
  <si>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</si>
  <si>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</si>
  <si>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</si>
  <si>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</si>
  <si>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</si>
  <si>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</si>
  <si>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</si>
  <si>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</si>
  <si>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</si>
  <si>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</si>
  <si>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</si>
  <si>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</si>
  <si>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</si>
  <si>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</si>
  <si>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</si>
  <si>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</si>
  <si>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</si>
  <si>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</si>
  <si>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</si>
  <si>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</si>
  <si>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</si>
  <si>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</si>
  <si>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</si>
  <si>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</si>
  <si>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</si>
  <si>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</si>
  <si>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</si>
  <si>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</si>
  <si>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</si>
  <si>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</si>
  <si>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</si>
  <si>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</si>
  <si>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</si>
  <si>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</si>
  <si>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</si>
  <si>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</si>
  <si>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</si>
  <si>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</si>
  <si>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</si>
  <si>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</si>
  <si>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</si>
  <si>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</si>
  <si>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</si>
  <si>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</si>
  <si>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</si>
  <si>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</si>
  <si>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</si>
  <si>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</si>
  <si>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</si>
  <si>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</si>
  <si>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</si>
  <si>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</si>
  <si>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</si>
  <si>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</si>
  <si>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</si>
  <si>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</si>
  <si>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</si>
  <si>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</si>
  <si>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</si>
  <si>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</si>
  <si>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</si>
  <si>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</si>
  <si>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</si>
  <si>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</si>
  <si>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</si>
  <si>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</si>
  <si>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</si>
  <si>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</si>
  <si>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</si>
  <si>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</si>
  <si>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</si>
  <si>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</si>
  <si>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</si>
  <si>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</si>
  <si>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</si>
  <si>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</si>
  <si>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</si>
  <si>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</si>
  <si>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</si>
  <si>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</si>
  <si>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</si>
  <si>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</si>
  <si>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</si>
  <si>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</si>
  <si>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</si>
  <si>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</si>
  <si>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</si>
  <si>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</si>
  <si>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</si>
  <si>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</si>
  <si>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</si>
  <si>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</si>
  <si>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</si>
  <si>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</si>
  <si>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</si>
  <si>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</si>
  <si>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</si>
  <si>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</si>
  <si>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</si>
  <si>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</si>
  <si>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</si>
  <si>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</si>
  <si>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</si>
  <si>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</si>
  <si>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</si>
  <si>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</si>
  <si>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</si>
  <si>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</si>
  <si>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</si>
  <si>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</si>
  <si>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</si>
  <si>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</si>
  <si>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</si>
  <si>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</si>
  <si>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</si>
  <si>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</si>
  <si>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</si>
  <si>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</si>
  <si>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</si>
  <si>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</si>
  <si>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</si>
  <si>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</si>
  <si>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</si>
  <si>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</si>
  <si>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</si>
  <si>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</si>
  <si>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</si>
  <si>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</si>
  <si>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</si>
  <si>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</si>
  <si>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</si>
  <si>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</si>
  <si>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</si>
  <si>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</si>
  <si>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</si>
  <si>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</si>
  <si>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</si>
  <si>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</si>
  <si>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</si>
  <si>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</si>
  <si>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</si>
  <si>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</si>
  <si>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</si>
  <si>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</si>
  <si>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</si>
  <si>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</si>
  <si>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</si>
  <si>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</si>
  <si>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</si>
  <si>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</si>
  <si>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</si>
  <si>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</si>
  <si>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</si>
  <si>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</si>
  <si>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</si>
  <si>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</si>
  <si>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</si>
  <si>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</si>
  <si>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</si>
  <si>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</si>
  <si>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</si>
  <si>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</si>
  <si>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</si>
  <si>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</si>
  <si>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</si>
  <si>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</si>
  <si>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</si>
  <si>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</si>
  <si>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</si>
  <si>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</si>
  <si>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</si>
  <si>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</si>
  <si>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</si>
  <si>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</si>
  <si>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</si>
  <si>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</si>
  <si>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</si>
  <si>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</si>
  <si>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</si>
  <si>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</si>
  <si>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</si>
  <si>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</si>
  <si>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</si>
  <si>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</si>
  <si>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</si>
  <si>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</si>
  <si>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</si>
  <si>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</si>
  <si>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</si>
  <si>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</si>
  <si>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</si>
  <si>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</si>
  <si>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</si>
  <si>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</si>
  <si>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</si>
  <si>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</si>
  <si>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</si>
  <si>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</si>
  <si>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</si>
  <si>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</si>
  <si>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</si>
  <si>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</si>
  <si>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</si>
  <si>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</si>
  <si>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</si>
  <si>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</si>
  <si>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</si>
  <si>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</si>
  <si>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</si>
  <si>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</si>
  <si>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</si>
  <si>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</si>
  <si>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</si>
  <si>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</si>
  <si>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</si>
  <si>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</si>
  <si>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</si>
  <si>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</si>
  <si>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</si>
  <si>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</si>
  <si>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</si>
  <si>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</si>
  <si>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</si>
  <si>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</si>
  <si>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</si>
  <si>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</si>
  <si>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</si>
  <si>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</si>
  <si>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</si>
  <si>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</si>
  <si>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</si>
  <si>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</si>
  <si>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</si>
  <si>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</si>
  <si>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</si>
  <si>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</si>
  <si>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</si>
  <si>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</si>
  <si>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</si>
  <si>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</si>
  <si>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</si>
  <si>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</si>
  <si>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</si>
  <si>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</si>
  <si>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</si>
  <si>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</si>
  <si>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</si>
  <si>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</si>
  <si>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</si>
  <si>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</si>
  <si>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</si>
  <si>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</si>
  <si>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</si>
  <si>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</si>
  <si>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</si>
  <si>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</si>
  <si>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</si>
  <si>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</si>
  <si>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</si>
  <si>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</si>
  <si>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</si>
  <si>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</si>
  <si>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</si>
  <si>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</si>
  <si>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</si>
  <si>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</si>
  <si>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</si>
  <si>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</si>
  <si>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</si>
  <si>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</si>
  <si>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</si>
  <si>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</si>
  <si>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</si>
  <si>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</si>
  <si>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</si>
  <si>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</si>
  <si>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</si>
  <si>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</si>
  <si>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</si>
  <si>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</si>
  <si>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</si>
  <si>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</si>
  <si>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</si>
  <si>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</si>
  <si>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</si>
  <si>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</si>
  <si>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</si>
  <si>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</si>
  <si>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</si>
  <si>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</si>
  <si>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</si>
  <si>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</si>
  <si>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</si>
  <si>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</si>
  <si>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</si>
  <si>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</si>
  <si>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</si>
  <si>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</si>
  <si>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</si>
  <si>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</si>
  <si>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</si>
  <si>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</si>
  <si>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</si>
  <si>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</si>
  <si>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</si>
  <si>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</si>
  <si>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</si>
  <si>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</si>
  <si>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</si>
  <si>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</si>
  <si>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</si>
  <si>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</si>
  <si>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</si>
  <si>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</si>
  <si>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</si>
  <si>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</si>
  <si>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</si>
  <si>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</si>
  <si>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</si>
  <si>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</si>
  <si>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</si>
  <si>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</si>
  <si>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</si>
  <si>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</si>
  <si>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</si>
  <si>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</si>
  <si>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</si>
  <si>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</si>
  <si>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</si>
  <si>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</si>
  <si>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</si>
  <si>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</si>
  <si>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</si>
  <si>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</si>
  <si>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</si>
  <si>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</si>
  <si>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</si>
  <si>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</si>
  <si>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</si>
  <si>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</si>
  <si>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</si>
  <si>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</si>
  <si>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</si>
  <si>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</si>
  <si>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</si>
  <si>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</si>
  <si>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</si>
  <si>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</si>
  <si>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</si>
  <si>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</si>
  <si>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</si>
  <si>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</si>
  <si>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</si>
  <si>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</si>
  <si>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</si>
  <si>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</si>
  <si>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</si>
  <si>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</si>
  <si>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</si>
  <si>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</si>
  <si>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</si>
  <si>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</si>
  <si>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</si>
  <si>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</si>
  <si>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</si>
  <si>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</si>
  <si>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</si>
  <si>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</si>
  <si>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</si>
  <si>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</si>
  <si>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</si>
  <si>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</si>
  <si>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</si>
  <si>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</si>
  <si>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</si>
  <si>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</si>
  <si>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</si>
  <si>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</si>
  <si>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</si>
  <si>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</si>
  <si>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</si>
  <si>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</si>
  <si>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</si>
  <si>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</si>
  <si>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</si>
  <si>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</si>
  <si>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</si>
  <si>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</si>
  <si>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</si>
  <si>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</si>
  <si>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</si>
  <si>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</si>
  <si>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</si>
  <si>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</si>
  <si>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</si>
  <si>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</si>
  <si>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</si>
  <si>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</si>
  <si>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</si>
  <si>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</si>
  <si>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</si>
  <si>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</si>
  <si>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</si>
  <si>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</si>
  <si>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</si>
  <si>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</si>
  <si>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</si>
  <si>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</si>
  <si>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</si>
  <si>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</si>
  <si>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</si>
  <si>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</si>
  <si>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</si>
  <si>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</si>
  <si>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</si>
  <si>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</si>
  <si>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</si>
  <si>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</si>
  <si>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</si>
  <si>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</si>
  <si>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</si>
  <si>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</si>
  <si>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</si>
  <si>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</si>
  <si>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</si>
  <si>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</si>
  <si>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</si>
  <si>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</si>
  <si>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</si>
  <si>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</si>
  <si>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</si>
  <si>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</si>
  <si>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</si>
  <si>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</si>
  <si>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</si>
  <si>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</si>
  <si>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</si>
  <si>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</si>
  <si>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</si>
  <si>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</si>
  <si>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</si>
  <si>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</si>
  <si>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</si>
  <si>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</si>
  <si>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</si>
  <si>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</si>
  <si>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</si>
  <si>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</si>
  <si>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</si>
  <si>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</si>
  <si>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</si>
  <si>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</si>
  <si>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</si>
  <si>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</si>
  <si>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</si>
  <si>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</si>
  <si>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</si>
  <si>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</si>
  <si>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</si>
  <si>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</si>
  <si>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</si>
  <si>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</si>
  <si>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</si>
  <si>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</si>
  <si>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</si>
  <si>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</si>
  <si>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</si>
  <si>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</si>
  <si>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</si>
  <si>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</si>
  <si>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</si>
  <si>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</si>
  <si>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</si>
  <si>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</si>
  <si>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</si>
  <si>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</si>
  <si>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</si>
  <si>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</si>
  <si>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</si>
  <si>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</si>
  <si>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</si>
  <si>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</si>
  <si>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</si>
  <si>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</si>
  <si>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</si>
  <si>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</si>
  <si>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</si>
  <si>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</si>
  <si>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</si>
  <si>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</si>
  <si>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</si>
  <si>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</si>
  <si>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</si>
  <si>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</si>
  <si>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</si>
  <si>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</si>
  <si>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</si>
  <si>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</si>
  <si>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</si>
  <si>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</si>
  <si>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</si>
  <si>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</si>
  <si>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</si>
  <si>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</si>
  <si>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</si>
  <si>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</si>
  <si>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</si>
  <si>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</si>
  <si>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</si>
  <si>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</si>
  <si>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</si>
  <si>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</si>
  <si>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</si>
  <si>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</si>
  <si>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</si>
  <si>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</si>
  <si>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</si>
  <si>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</si>
  <si>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</si>
  <si>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</si>
  <si>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</si>
  <si>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</si>
  <si>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</si>
  <si>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</si>
  <si>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</si>
  <si>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</si>
  <si>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</si>
  <si>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</si>
  <si>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</si>
  <si>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</si>
  <si>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</si>
  <si>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</si>
  <si>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</si>
  <si>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</si>
  <si>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</si>
  <si>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</si>
  <si>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</si>
  <si>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</si>
  <si>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</si>
  <si>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</si>
  <si>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</si>
  <si>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</si>
  <si>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</si>
  <si>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</si>
  <si>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</si>
  <si>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</si>
  <si>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</si>
  <si>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</si>
  <si>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</si>
  <si>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</si>
  <si>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</si>
  <si>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</si>
  <si>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</si>
  <si>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</si>
  <si>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</si>
  <si>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</si>
  <si>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</si>
  <si>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</si>
  <si>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</si>
  <si>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</si>
  <si>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</si>
  <si>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</si>
  <si>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</si>
  <si>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</si>
  <si>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</si>
  <si>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</si>
  <si>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</si>
  <si>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</si>
  <si>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</si>
  <si>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</si>
  <si>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</si>
  <si>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</si>
  <si>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</si>
  <si>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</si>
  <si>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</si>
  <si>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</si>
  <si>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</si>
  <si>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</si>
  <si>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</si>
  <si>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</si>
  <si>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</si>
  <si>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</si>
  <si>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</si>
  <si>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</si>
  <si>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</si>
  <si>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</si>
  <si>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</si>
  <si>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</si>
  <si>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</si>
  <si>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</si>
  <si>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</si>
  <si>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</si>
  <si>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</si>
  <si>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</si>
  <si>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</si>
  <si>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</si>
  <si>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</si>
  <si>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</si>
  <si>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</si>
  <si>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</si>
  <si>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</si>
  <si>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</si>
  <si>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</si>
  <si>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</si>
  <si>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</si>
  <si>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</si>
  <si>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</si>
  <si>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</si>
  <si>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</si>
  <si>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</si>
  <si>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</si>
  <si>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</si>
  <si>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</si>
  <si>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</si>
  <si>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</si>
  <si>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</si>
  <si>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</si>
  <si>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</si>
  <si>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</si>
  <si>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</si>
  <si>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</si>
  <si>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</si>
  <si>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</si>
  <si>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</si>
  <si>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</si>
  <si>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</si>
  <si>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</si>
  <si>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</si>
  <si>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</si>
  <si>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</si>
  <si>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</si>
  <si>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</si>
  <si>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</si>
  <si>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</si>
  <si>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</si>
  <si>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</si>
  <si>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</si>
  <si>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</si>
  <si>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</si>
  <si>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</si>
  <si>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</si>
  <si>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</si>
  <si>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</si>
  <si>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</si>
  <si>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</si>
  <si>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</si>
  <si>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</si>
  <si>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</si>
  <si>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</si>
  <si>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</si>
  <si>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</si>
  <si>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</si>
  <si>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</si>
  <si>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</si>
  <si>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</si>
  <si>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</si>
  <si>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</si>
  <si>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</si>
  <si>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</si>
  <si>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</si>
  <si>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</si>
  <si>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</si>
  <si>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</si>
  <si>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</si>
  <si>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</si>
  <si>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</si>
  <si>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</si>
  <si>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</si>
  <si>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</si>
  <si>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</si>
  <si>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</si>
  <si>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</si>
  <si>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</si>
  <si>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</si>
  <si>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</si>
  <si>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</si>
  <si>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</si>
  <si>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</si>
  <si>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</si>
  <si>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</si>
  <si>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</si>
  <si>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</si>
  <si>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</si>
  <si>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</si>
  <si>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</si>
  <si>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</si>
  <si>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</si>
  <si>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</si>
  <si>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</si>
  <si>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</si>
  <si>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</si>
  <si>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</si>
  <si>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</si>
  <si>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</si>
  <si>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</si>
  <si>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</si>
  <si>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</si>
  <si>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</si>
  <si>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</si>
  <si>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</si>
  <si>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</si>
  <si>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</si>
  <si>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</si>
  <si>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</si>
  <si>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</si>
  <si>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</si>
  <si>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</si>
  <si>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</si>
  <si>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</si>
  <si>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</si>
  <si>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</si>
  <si>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</si>
  <si>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</si>
  <si>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</si>
  <si>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</si>
  <si>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</si>
  <si>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</si>
  <si>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</si>
  <si>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</si>
  <si>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</si>
  <si>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</si>
  <si>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</si>
  <si>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</si>
  <si>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</si>
  <si>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</si>
  <si>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</si>
  <si>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</si>
  <si>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</si>
  <si>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</si>
  <si>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</si>
  <si>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</si>
  <si>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</si>
  <si>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</si>
  <si>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</si>
  <si>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</si>
  <si>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</si>
  <si>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</si>
  <si>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</si>
  <si>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</si>
  <si>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</si>
  <si>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</si>
  <si>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</si>
  <si>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</si>
  <si>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</si>
  <si>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</si>
  <si>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</si>
  <si>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</si>
  <si>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</si>
  <si>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</si>
  <si>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</si>
  <si>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</si>
  <si>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</si>
  <si>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</si>
  <si>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</si>
  <si>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</si>
  <si>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</si>
  <si>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</si>
  <si>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</si>
  <si>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</si>
  <si>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</si>
  <si>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</si>
  <si>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</si>
  <si>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</si>
  <si>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</si>
  <si>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</si>
  <si>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</si>
  <si>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</si>
  <si>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</si>
  <si>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</si>
  <si>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</si>
  <si>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</si>
  <si>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</si>
  <si>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</si>
  <si>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</si>
  <si>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</si>
  <si>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</si>
  <si>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</si>
  <si>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</si>
  <si>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</si>
  <si>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</si>
  <si>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</si>
  <si>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</si>
  <si>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</si>
  <si>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</si>
  <si>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</si>
  <si>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</si>
  <si>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</si>
  <si>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</si>
  <si>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</si>
  <si>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</si>
  <si>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</si>
  <si>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</si>
  <si>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</si>
  <si>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</si>
  <si>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</si>
  <si>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</si>
  <si>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</si>
  <si>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</si>
  <si>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</si>
  <si>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</si>
  <si>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</si>
  <si>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</si>
  <si>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</si>
  <si>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</si>
  <si>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</si>
  <si>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</si>
  <si>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</si>
  <si>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</si>
  <si>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</si>
  <si>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</si>
  <si>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</si>
  <si>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</si>
  <si>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</si>
  <si>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</si>
  <si>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</si>
  <si>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</si>
  <si>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</si>
  <si>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</si>
  <si>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</si>
  <si>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</si>
  <si>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</si>
  <si>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</si>
  <si>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</si>
  <si>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</si>
  <si>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</si>
  <si>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</si>
  <si>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</si>
  <si>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</si>
  <si>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</si>
  <si>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</si>
  <si>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</si>
  <si>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</si>
  <si>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</si>
  <si>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</si>
  <si>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</si>
  <si>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</si>
  <si>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</si>
  <si>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</si>
  <si>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</si>
  <si>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</si>
  <si>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</si>
  <si>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</si>
  <si>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</si>
  <si>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</si>
  <si>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</si>
  <si>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</si>
  <si>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</si>
  <si>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</si>
  <si>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</si>
  <si>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</si>
  <si>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</si>
  <si>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</si>
  <si>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</si>
  <si>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</si>
  <si>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</si>
  <si>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</si>
  <si>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</si>
  <si>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</si>
  <si>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</si>
  <si>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</si>
  <si>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</si>
  <si>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</si>
  <si>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</si>
  <si>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</si>
  <si>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</si>
  <si>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</si>
  <si>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</si>
  <si>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</si>
  <si>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</si>
  <si>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</si>
  <si>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</si>
  <si>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</si>
  <si>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</si>
  <si>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</si>
  <si>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</si>
  <si>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</si>
  <si>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</si>
  <si>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</si>
  <si>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</si>
  <si>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</si>
  <si>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</si>
  <si>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</si>
  <si>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</si>
  <si>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</si>
  <si>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</si>
  <si>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</si>
  <si>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</si>
  <si>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</si>
  <si>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</si>
  <si>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</si>
  <si>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</si>
  <si>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</si>
  <si>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</si>
  <si>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</si>
  <si>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</si>
  <si>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</si>
  <si>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</si>
  <si>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</si>
  <si>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</si>
  <si>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</si>
  <si>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</si>
  <si>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</si>
  <si>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</si>
  <si>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</si>
  <si>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</si>
  <si>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</si>
  <si>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</si>
  <si>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</si>
  <si>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</si>
  <si>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</si>
  <si>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</si>
  <si>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</si>
  <si>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</si>
  <si>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</si>
  <si>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</si>
  <si>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</si>
  <si>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</si>
  <si>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</si>
  <si>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</si>
  <si>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</si>
  <si>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</si>
  <si>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</si>
  <si>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</si>
  <si>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</si>
  <si>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</si>
  <si>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</si>
  <si>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</si>
  <si>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</si>
  <si>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</si>
  <si>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</si>
  <si>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</si>
  <si>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</si>
  <si>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</si>
  <si>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</si>
  <si>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</si>
  <si>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</si>
  <si>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</si>
  <si>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</si>
  <si>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</si>
  <si>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</si>
  <si>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</si>
  <si>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</si>
  <si>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</si>
  <si>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</si>
  <si>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</si>
  <si>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</si>
  <si>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</si>
  <si>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</si>
  <si>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</si>
  <si>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</si>
  <si>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</si>
  <si>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</si>
  <si>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</si>
  <si>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</si>
  <si>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</si>
  <si>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</si>
  <si>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</si>
  <si>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</si>
  <si>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</si>
  <si>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</si>
  <si>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</si>
  <si>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</si>
  <si>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</si>
  <si>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</si>
  <si>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</si>
  <si>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</si>
  <si>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</si>
  <si>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</si>
  <si>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</si>
  <si>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</si>
  <si>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</si>
  <si>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</si>
  <si>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</si>
  <si>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</si>
  <si>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</si>
  <si>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</si>
  <si>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</si>
  <si>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</si>
  <si>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</si>
  <si>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</si>
  <si>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</si>
  <si>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</si>
  <si>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</si>
  <si>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</si>
  <si>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</si>
  <si>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</si>
  <si>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</si>
  <si>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</si>
  <si>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</si>
  <si>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</si>
  <si>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</si>
  <si>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</si>
  <si>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</si>
  <si>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</si>
  <si>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</si>
  <si>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</si>
  <si>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</si>
  <si>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</si>
  <si>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</si>
  <si>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</si>
  <si>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</si>
  <si>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</si>
  <si>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</si>
  <si>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</si>
  <si>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</si>
  <si>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</si>
  <si>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</si>
  <si>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</si>
  <si>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</si>
  <si>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</si>
  <si>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</si>
  <si>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</si>
  <si>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</si>
  <si>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</si>
  <si>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</si>
  <si>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</si>
  <si>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</si>
  <si>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</si>
  <si>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</si>
  <si>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</si>
  <si>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</si>
  <si>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</si>
  <si>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</si>
  <si>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</si>
  <si>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</si>
  <si>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</si>
  <si>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</si>
  <si>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</si>
  <si>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</si>
  <si>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</si>
  <si>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</si>
  <si>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</si>
  <si>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</si>
  <si>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</si>
  <si>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</si>
  <si>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</si>
  <si>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</si>
  <si>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</si>
  <si>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</si>
  <si>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</si>
  <si>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</si>
  <si>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</si>
  <si>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</si>
  <si>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</si>
  <si>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</si>
  <si>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</si>
  <si>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</si>
  <si>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</si>
  <si>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</si>
  <si>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</si>
  <si>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</si>
  <si>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</si>
  <si>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</si>
  <si>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</si>
  <si>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</si>
  <si>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</si>
  <si>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</si>
  <si>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</si>
  <si>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</si>
  <si>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</si>
  <si>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</si>
  <si>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</si>
  <si>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</si>
  <si>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</si>
  <si>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</si>
  <si>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</si>
  <si>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</si>
  <si>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</si>
  <si>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</si>
  <si>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</si>
  <si>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</si>
  <si>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</si>
  <si>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</si>
  <si>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</si>
  <si>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</si>
  <si>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</si>
  <si>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</si>
  <si>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</si>
  <si>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</si>
  <si>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</si>
  <si>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</si>
  <si>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</si>
  <si>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</si>
  <si>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</si>
  <si>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</si>
  <si>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</si>
  <si>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</si>
  <si>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</si>
  <si>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</si>
  <si>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</si>
  <si>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</si>
  <si>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</si>
  <si>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</si>
  <si>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</si>
  <si>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</si>
  <si>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</si>
  <si>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</si>
  <si>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</si>
  <si>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</si>
  <si>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</si>
  <si>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</si>
  <si>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</si>
  <si>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</si>
  <si>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</si>
  <si>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</si>
  <si>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</si>
  <si>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</si>
  <si>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</si>
  <si>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</si>
  <si>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</si>
  <si>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</si>
  <si>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</si>
  <si>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</si>
  <si>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</si>
  <si>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</si>
  <si>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</si>
  <si>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</si>
  <si>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</si>
  <si>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</si>
  <si>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</si>
  <si>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</si>
  <si>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</si>
  <si>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</si>
  <si>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</si>
  <si>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</si>
  <si>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</si>
  <si>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</si>
  <si>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</si>
  <si>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</si>
  <si>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</si>
  <si>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</si>
  <si>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</si>
  <si>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</si>
  <si>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</si>
  <si>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</si>
  <si>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</si>
  <si>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</si>
  <si>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</si>
  <si>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</si>
  <si>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</si>
  <si>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</si>
  <si>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</si>
  <si>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</si>
  <si>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</si>
  <si>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</si>
  <si>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</si>
  <si>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</si>
  <si>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</si>
  <si>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</si>
  <si>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</si>
  <si>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</si>
  <si>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</si>
  <si>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</si>
  <si>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</si>
  <si>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</si>
  <si>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</si>
  <si>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</si>
  <si>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</si>
  <si>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</si>
  <si>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</si>
  <si>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</si>
  <si>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</si>
  <si>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</si>
  <si>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</si>
  <si>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</si>
  <si>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</si>
  <si>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</si>
  <si>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</si>
  <si>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</si>
  <si>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</si>
  <si>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</si>
  <si>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</si>
  <si>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</si>
  <si>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</si>
  <si>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</si>
  <si>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</si>
  <si>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</si>
  <si>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</si>
  <si>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</si>
  <si>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</si>
  <si>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</si>
  <si>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</si>
  <si>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</si>
  <si>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</si>
  <si>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</si>
  <si>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</si>
  <si>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</si>
  <si>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</si>
  <si>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</si>
  <si>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</si>
  <si>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</si>
  <si>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</si>
  <si>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</si>
  <si>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</si>
  <si>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</si>
  <si>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</si>
  <si>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</si>
  <si>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</si>
  <si>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</si>
  <si>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</si>
  <si>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</si>
  <si>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</si>
  <si>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</si>
  <si>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</si>
  <si>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</si>
  <si>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</si>
  <si>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</si>
  <si>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</si>
  <si>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</si>
  <si>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</si>
  <si>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</si>
  <si>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</si>
  <si>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</si>
  <si>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</si>
  <si>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</si>
  <si>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</si>
  <si>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</si>
  <si>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</si>
  <si>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</si>
  <si>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</si>
  <si>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</si>
  <si>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</si>
  <si>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</si>
  <si>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</si>
  <si>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</si>
  <si>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</si>
  <si>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</si>
  <si>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</si>
  <si>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</si>
  <si>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</si>
  <si>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</si>
  <si>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</si>
  <si>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</si>
  <si>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</si>
  <si>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</si>
  <si>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</si>
  <si>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</si>
  <si>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</si>
  <si>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</si>
  <si>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</si>
  <si>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</si>
  <si>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</si>
  <si>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</si>
  <si>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</si>
  <si>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</si>
  <si>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</si>
  <si>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</si>
  <si>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</si>
  <si>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</si>
  <si>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</si>
  <si>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</si>
  <si>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</si>
  <si>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</si>
  <si>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</si>
  <si>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</si>
  <si>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</si>
  <si>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</si>
  <si>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</si>
  <si>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</si>
  <si>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</si>
  <si>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</si>
  <si>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</si>
  <si>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</si>
  <si>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</si>
  <si>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</si>
  <si>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</si>
  <si>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</si>
  <si>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</si>
  <si>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</si>
  <si>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</si>
  <si>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</si>
  <si>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</si>
  <si>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</si>
  <si>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</si>
  <si>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</si>
  <si>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</si>
  <si>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</si>
  <si>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</si>
  <si>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</si>
  <si>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</si>
  <si>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</si>
  <si>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</si>
  <si>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</si>
  <si>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</si>
  <si>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</si>
  <si>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</si>
  <si>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</si>
  <si>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</si>
  <si>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</si>
  <si>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</si>
  <si>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</si>
  <si>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</si>
  <si>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</si>
  <si>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</si>
  <si>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</si>
  <si>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</si>
  <si>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</si>
  <si>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</si>
  <si>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</si>
  <si>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</si>
  <si>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</si>
  <si>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</si>
  <si>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</si>
  <si>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</si>
  <si>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</si>
  <si>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</si>
  <si>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</si>
  <si>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</si>
  <si>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</si>
  <si>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</si>
  <si>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</si>
  <si>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</si>
  <si>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</si>
  <si>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</si>
  <si>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</si>
  <si>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</si>
  <si>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</si>
  <si>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</si>
  <si>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</si>
  <si>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</si>
  <si>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</si>
  <si>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</si>
  <si>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</si>
  <si>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</si>
  <si>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</si>
  <si>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</si>
  <si>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</si>
  <si>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</si>
  <si>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</si>
  <si>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</si>
  <si>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</si>
  <si>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</si>
  <si>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</si>
  <si>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</si>
  <si>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</si>
  <si>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</si>
  <si>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</si>
  <si>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</si>
  <si>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</si>
  <si>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</si>
  <si>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</si>
  <si>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</si>
  <si>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</si>
  <si>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</si>
  <si>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</si>
  <si>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</si>
  <si>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</si>
  <si>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</si>
  <si>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</si>
  <si>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</si>
  <si>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</si>
  <si>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</si>
  <si>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</si>
  <si>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</si>
  <si>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</si>
  <si>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</si>
  <si>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</si>
  <si>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</si>
  <si>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</si>
  <si>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</si>
  <si>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</si>
  <si>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</si>
  <si>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</si>
  <si>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</si>
  <si>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</si>
  <si>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</si>
  <si>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</si>
  <si>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</si>
  <si>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</si>
  <si>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</si>
  <si>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</si>
  <si>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</si>
  <si>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</si>
  <si>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</si>
  <si>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</si>
  <si>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</si>
  <si>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</si>
  <si>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</si>
  <si>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</si>
  <si>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</si>
  <si>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</si>
  <si>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</si>
  <si>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</si>
  <si>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</si>
  <si>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</si>
  <si>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</si>
  <si>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</si>
  <si>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</si>
  <si>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</si>
  <si>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</si>
  <si>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</si>
  <si>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</si>
  <si>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</si>
  <si>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</si>
  <si>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</si>
  <si>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</si>
  <si>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</si>
  <si>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</si>
  <si>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</si>
  <si>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</si>
  <si>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</si>
  <si>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</si>
  <si>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</si>
  <si>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</si>
  <si>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</si>
  <si>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</si>
  <si>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</si>
  <si>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</si>
  <si>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</si>
  <si>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</si>
  <si>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</si>
  <si>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</si>
  <si>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</si>
  <si>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</si>
  <si>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</si>
  <si>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</si>
  <si>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</si>
  <si>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</si>
  <si>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</si>
  <si>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</si>
  <si>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</si>
  <si>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</si>
  <si>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</si>
  <si>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</si>
  <si>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</si>
  <si>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</si>
  <si>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</si>
  <si>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</si>
  <si>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</si>
  <si>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</si>
  <si>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</si>
  <si>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</si>
  <si>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</si>
  <si>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</si>
  <si>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</si>
  <si>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</si>
  <si>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</si>
  <si>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</si>
  <si>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</si>
  <si>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</si>
  <si>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</si>
  <si>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</si>
  <si>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</si>
  <si>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</si>
  <si>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</si>
  <si>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</si>
  <si>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</si>
  <si>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</si>
  <si>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</si>
  <si>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</si>
  <si>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</si>
  <si>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</si>
  <si>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</si>
  <si>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</si>
  <si>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</si>
  <si>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</si>
  <si>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</si>
  <si>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</si>
  <si>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</si>
  <si>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</si>
  <si>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</si>
  <si>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</si>
  <si>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</si>
  <si>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</si>
  <si>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</si>
  <si>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</si>
  <si>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</si>
  <si>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</si>
  <si>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</si>
  <si>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</si>
  <si>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</si>
  <si>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</si>
  <si>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</si>
  <si>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</si>
  <si>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</si>
  <si>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</si>
  <si>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</si>
  <si>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</si>
  <si>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</si>
  <si>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</si>
  <si>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</si>
  <si>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</si>
  <si>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</si>
  <si>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</si>
  <si>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</si>
  <si>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</si>
  <si>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</si>
  <si>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</si>
  <si>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</si>
  <si>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</si>
  <si>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</si>
  <si>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</si>
  <si>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</si>
  <si>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</si>
  <si>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</si>
  <si>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</si>
  <si>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</si>
  <si>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</si>
  <si>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</si>
  <si>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</si>
  <si>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</si>
  <si>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</si>
  <si>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</si>
  <si>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</si>
  <si>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</si>
  <si>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</si>
  <si>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</si>
  <si>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</si>
  <si>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</si>
  <si>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</si>
  <si>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</si>
  <si>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</si>
  <si>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</si>
  <si>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</si>
  <si>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</si>
  <si>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</si>
  <si>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</si>
  <si>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</si>
  <si>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</si>
  <si>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</si>
  <si>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</si>
  <si>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</si>
  <si>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</si>
  <si>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</si>
  <si>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</si>
  <si>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</si>
  <si>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</si>
  <si>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</si>
  <si>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</si>
  <si>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</si>
  <si>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</si>
  <si>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</si>
  <si>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</si>
  <si>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</si>
  <si>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</si>
  <si>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</si>
  <si>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</si>
  <si>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</si>
  <si>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</si>
  <si>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</si>
  <si>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</si>
  <si>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</si>
  <si>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</si>
  <si>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</si>
  <si>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</si>
  <si>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</si>
  <si>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</si>
  <si>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</si>
  <si>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</si>
  <si>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</si>
  <si>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</si>
  <si>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</si>
  <si>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</si>
  <si>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</si>
  <si>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</si>
  <si>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</si>
  <si>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</si>
  <si>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</si>
  <si>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</si>
  <si>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</si>
  <si>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</si>
  <si>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</si>
  <si>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</si>
  <si>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</si>
  <si>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</si>
  <si>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</si>
  <si>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</si>
  <si>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</si>
  <si>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</si>
  <si>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</si>
  <si>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</si>
  <si>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</si>
  <si>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</si>
  <si>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</si>
  <si>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</si>
  <si>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</si>
  <si>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</si>
  <si>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</si>
  <si>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</si>
  <si>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</si>
  <si>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</si>
  <si>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</si>
  <si>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</si>
  <si>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</si>
  <si>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</si>
  <si>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</si>
  <si>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</si>
  <si>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</si>
  <si>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</si>
  <si>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</si>
  <si>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</si>
  <si>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</si>
  <si>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</si>
  <si>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</si>
  <si>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</si>
  <si>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</si>
  <si>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</si>
  <si>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</si>
  <si>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</si>
  <si>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</si>
  <si>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</si>
  <si>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</si>
  <si>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</si>
  <si>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</si>
  <si>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</si>
  <si>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</si>
  <si>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</si>
  <si>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</si>
  <si>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</si>
  <si>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</si>
  <si>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</si>
  <si>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</si>
  <si>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</si>
  <si>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</si>
  <si>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</si>
  <si>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</si>
  <si>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</si>
  <si>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</si>
  <si>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</si>
  <si>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</si>
  <si>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</si>
  <si>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</si>
  <si>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</si>
  <si>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</si>
  <si>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</si>
  <si>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</si>
  <si>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</si>
  <si>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</si>
  <si>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</si>
  <si>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</si>
  <si>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</si>
  <si>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</si>
  <si>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</si>
  <si>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</si>
  <si>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</si>
  <si>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</si>
  <si>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</si>
  <si>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</si>
  <si>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</si>
  <si>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</si>
  <si>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</si>
  <si>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</si>
  <si>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</si>
  <si>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</si>
  <si>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</si>
  <si>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</si>
  <si>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</si>
  <si>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</si>
  <si>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</si>
  <si>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</si>
  <si>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</si>
  <si>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</si>
  <si>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</si>
  <si>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</si>
  <si>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</si>
  <si>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</si>
  <si>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</si>
  <si>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</si>
  <si>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</si>
  <si>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</si>
  <si>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</si>
  <si>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</si>
  <si>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</si>
  <si>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</si>
  <si>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</si>
  <si>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</si>
  <si>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</si>
  <si>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</si>
  <si>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</si>
  <si>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</si>
  <si>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</si>
  <si>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</si>
  <si>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</si>
  <si>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</si>
  <si>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</si>
  <si>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</si>
  <si>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</si>
  <si>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</si>
  <si>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</si>
  <si>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</si>
  <si>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</si>
  <si>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</si>
  <si>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</si>
  <si>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</si>
  <si>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</si>
  <si>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</si>
  <si>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</si>
  <si>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</si>
  <si>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</si>
  <si>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</si>
  <si>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</si>
  <si>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</si>
  <si>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</si>
  <si>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</si>
  <si>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</si>
  <si>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</si>
  <si>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</si>
  <si>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</si>
  <si>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</si>
  <si>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</si>
  <si>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</si>
  <si>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</si>
  <si>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</si>
  <si>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</si>
  <si>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</si>
  <si>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</si>
  <si>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</si>
  <si>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</si>
  <si>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</si>
  <si>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</si>
  <si>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</si>
  <si>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</si>
  <si>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</si>
  <si>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</si>
  <si>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</si>
  <si>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</si>
  <si>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</si>
  <si>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</si>
  <si>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</si>
  <si>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</si>
  <si>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</si>
  <si>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</si>
  <si>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</si>
  <si>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</si>
  <si>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</si>
  <si>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</si>
  <si>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</si>
  <si>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</si>
  <si>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</si>
  <si>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</si>
  <si>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</si>
  <si>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</si>
  <si>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</si>
  <si>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</si>
  <si>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</si>
  <si>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</si>
  <si>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</si>
  <si>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</si>
  <si>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</si>
  <si>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</si>
  <si>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</si>
  <si>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</si>
  <si>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</si>
  <si>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</si>
  <si>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</si>
  <si>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</si>
  <si>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</si>
  <si>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</si>
  <si>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</si>
  <si>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</si>
  <si>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</si>
  <si>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</si>
  <si>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</si>
  <si>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</si>
  <si>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</si>
  <si>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</si>
  <si>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</si>
  <si>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</si>
  <si>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</si>
  <si>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</si>
  <si>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</si>
  <si>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</si>
  <si>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</si>
  <si>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</si>
  <si>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</si>
  <si>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</si>
  <si>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</si>
  <si>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</si>
  <si>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</si>
  <si>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</si>
  <si>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</si>
  <si>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</si>
  <si>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</si>
  <si>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</si>
  <si>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</si>
  <si>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</si>
  <si>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</si>
  <si>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</si>
  <si>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</si>
  <si>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</si>
  <si>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</si>
  <si>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</si>
  <si>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</si>
  <si>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</si>
  <si>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</si>
  <si>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</si>
  <si>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</si>
  <si>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</si>
  <si>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</si>
  <si>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</si>
  <si>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</si>
  <si>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</si>
  <si>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</si>
  <si>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</si>
  <si>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</si>
  <si>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</si>
  <si>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</si>
  <si>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</si>
  <si>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</si>
  <si>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</si>
  <si>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</si>
  <si>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</si>
  <si>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</si>
  <si>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</si>
  <si>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</si>
  <si>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</si>
  <si>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</si>
  <si>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</si>
  <si>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</si>
  <si>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</si>
  <si>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</si>
  <si>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</si>
  <si>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</si>
  <si>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</si>
  <si>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</si>
  <si>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</si>
  <si>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</si>
  <si>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</si>
  <si>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</si>
  <si>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</si>
  <si>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</si>
  <si>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</si>
  <si>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</si>
  <si>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</si>
  <si>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</si>
  <si>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</si>
  <si>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</si>
  <si>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</si>
  <si>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</si>
  <si>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</si>
  <si>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</si>
  <si>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</si>
  <si>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</si>
  <si>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</si>
  <si>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</si>
  <si>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</si>
  <si>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</si>
  <si>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</si>
  <si>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</si>
  <si>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</si>
  <si>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</si>
  <si>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</si>
  <si>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</si>
  <si>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</si>
  <si>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</si>
  <si>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</si>
  <si>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</si>
  <si>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</si>
  <si>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</si>
  <si>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</si>
  <si>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</si>
  <si>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</si>
  <si>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</si>
  <si>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</si>
  <si>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</si>
  <si>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</si>
  <si>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</si>
  <si>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</si>
  <si>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</si>
  <si>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</si>
  <si>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</si>
  <si>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</si>
  <si>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</si>
  <si>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</si>
  <si>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</si>
  <si>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</si>
  <si>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</si>
  <si>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</si>
  <si>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</si>
  <si>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</si>
  <si>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</si>
  <si>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</si>
  <si>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</si>
  <si>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</si>
  <si>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</si>
  <si>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</si>
  <si>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</si>
  <si>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</si>
  <si>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</si>
  <si>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</si>
  <si>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</si>
  <si>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</si>
  <si>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</si>
  <si>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</si>
  <si>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</si>
  <si>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</si>
  <si>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</si>
  <si>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</si>
  <si>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</si>
  <si>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</si>
  <si>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</si>
  <si>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</si>
  <si>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</si>
  <si>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</si>
  <si>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</si>
  <si>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</si>
  <si>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</si>
  <si>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</si>
  <si>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</si>
  <si>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</si>
  <si>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</si>
  <si>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</si>
  <si>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</si>
  <si>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</si>
  <si>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</si>
  <si>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</si>
  <si>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</si>
  <si>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</si>
  <si>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</si>
  <si>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</si>
  <si>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</si>
  <si>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</si>
  <si>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</si>
  <si>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</si>
  <si>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</si>
  <si>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</si>
  <si>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</si>
  <si>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</si>
  <si>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</si>
  <si>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</si>
  <si>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</si>
  <si>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</si>
  <si>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</si>
  <si>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</si>
  <si>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</si>
  <si>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</si>
  <si>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</si>
  <si>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</si>
  <si>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</si>
  <si>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</si>
  <si>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</si>
  <si>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</si>
  <si>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</si>
  <si>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</si>
  <si>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</si>
  <si>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</si>
  <si>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</si>
  <si>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</si>
  <si>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</si>
  <si>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</si>
  <si>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</si>
  <si>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</si>
  <si>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</si>
  <si>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</si>
  <si>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</si>
  <si>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</si>
  <si>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</si>
  <si>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</si>
  <si>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</si>
  <si>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</si>
  <si>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</si>
  <si>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</si>
  <si>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</si>
  <si>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</si>
  <si>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</si>
  <si>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</si>
  <si>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</si>
  <si>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</si>
  <si>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</si>
  <si>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</si>
  <si>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</si>
  <si>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</si>
  <si>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</si>
  <si>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</si>
  <si>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</si>
  <si>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</si>
  <si>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</si>
  <si>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</si>
  <si>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</si>
  <si>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</si>
  <si>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</si>
  <si>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</si>
  <si>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</si>
  <si>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</si>
  <si>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</si>
  <si>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</si>
  <si>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</si>
  <si>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</si>
  <si>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</si>
  <si>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</si>
  <si>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</si>
  <si>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</si>
  <si>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</si>
  <si>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</si>
  <si>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</si>
  <si>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</si>
  <si>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</si>
  <si>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</si>
  <si>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</si>
  <si>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</si>
  <si>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</si>
  <si>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</si>
  <si>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</si>
  <si>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</si>
  <si>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</si>
  <si>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</si>
  <si>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</si>
  <si>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</si>
  <si>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</si>
  <si>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</si>
  <si>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</si>
  <si>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</si>
  <si>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</si>
  <si>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</si>
  <si>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</si>
  <si>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</si>
  <si>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</si>
  <si>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</si>
  <si>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</si>
  <si>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</si>
  <si>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</si>
  <si>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</si>
  <si>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</si>
  <si>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</si>
  <si>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</si>
  <si>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</si>
  <si>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</si>
  <si>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</si>
  <si>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</si>
  <si>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</si>
  <si>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</si>
  <si>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</si>
  <si>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</si>
  <si>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</si>
  <si>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</si>
  <si>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</si>
  <si>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</si>
  <si>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</si>
  <si>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</si>
  <si>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</si>
  <si>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</si>
  <si>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</si>
  <si>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</si>
  <si>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</si>
  <si>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</si>
  <si>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</si>
  <si>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</si>
  <si>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</si>
  <si>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</si>
  <si>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</si>
  <si>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</si>
  <si>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</si>
  <si>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</si>
  <si>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</si>
  <si>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</si>
  <si>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</si>
  <si>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</si>
  <si>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</si>
  <si>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</si>
  <si>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</si>
  <si>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</si>
  <si>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</si>
  <si>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</si>
  <si>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</si>
  <si>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</si>
  <si>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</si>
  <si>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</si>
  <si>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</si>
  <si>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</si>
  <si>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</si>
  <si>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</si>
  <si>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</si>
  <si>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</si>
  <si>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</si>
  <si>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</si>
  <si>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</si>
  <si>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</si>
  <si>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</si>
  <si>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</si>
  <si>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</si>
  <si>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</si>
  <si>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</si>
  <si>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</si>
  <si>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</si>
  <si>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</si>
  <si>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</si>
  <si>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</si>
  <si>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</si>
  <si>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</si>
  <si>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</si>
  <si>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</si>
  <si>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</si>
  <si>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</si>
  <si>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</si>
  <si>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</si>
  <si>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</si>
  <si>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</si>
  <si>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</si>
  <si>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</si>
  <si>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</si>
  <si>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</si>
  <si>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</si>
  <si>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</si>
  <si>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</si>
  <si>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</si>
  <si>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</si>
  <si>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</si>
  <si>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</si>
  <si>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</si>
  <si>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</si>
  <si>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</si>
  <si>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</si>
  <si>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</si>
  <si>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</si>
  <si>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</si>
  <si>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</si>
  <si>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</si>
  <si>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</si>
  <si>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</si>
  <si>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</si>
  <si>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</si>
  <si>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</si>
  <si>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</si>
  <si>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</si>
  <si>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</si>
  <si>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</si>
  <si>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</si>
  <si>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</si>
  <si>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</si>
  <si>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</si>
  <si>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</si>
  <si>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</si>
  <si>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</si>
  <si>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</si>
  <si>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</si>
  <si>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</si>
  <si>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</si>
  <si>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</si>
  <si>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</si>
  <si>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</si>
  <si>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</si>
  <si>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</si>
  <si>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</si>
  <si>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</si>
  <si>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</si>
  <si>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</si>
  <si>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</si>
  <si>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</si>
  <si>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</si>
  <si>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</si>
  <si>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</si>
  <si>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</si>
  <si>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</si>
  <si>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</si>
  <si>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</si>
  <si>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</si>
  <si>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</si>
  <si>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</si>
  <si>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</si>
  <si>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</si>
  <si>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</si>
  <si>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</si>
  <si>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</si>
  <si>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</si>
  <si>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</si>
  <si>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</si>
  <si>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</si>
  <si>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</si>
  <si>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</si>
  <si>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</si>
  <si>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</si>
  <si>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</si>
  <si>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</si>
  <si>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</si>
  <si>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</si>
  <si>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</si>
  <si>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</si>
  <si>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</si>
  <si>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</si>
  <si>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</si>
  <si>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</si>
  <si>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</si>
  <si>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</si>
  <si>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</si>
  <si>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</si>
  <si>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</si>
  <si>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</si>
  <si>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</si>
  <si>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</si>
  <si>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</si>
  <si>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</si>
  <si>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</si>
  <si>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</si>
  <si>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</si>
  <si>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</si>
  <si>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</si>
  <si>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</si>
  <si>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</si>
  <si>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</si>
  <si>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</si>
  <si>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</si>
  <si>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</si>
  <si>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</si>
  <si>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</si>
  <si>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</si>
  <si>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</si>
  <si>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</si>
  <si>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</si>
  <si>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</si>
  <si>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</si>
  <si>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</si>
  <si>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</si>
  <si>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</si>
  <si>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</si>
  <si>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</si>
  <si>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</si>
  <si>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</si>
  <si>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</si>
  <si>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</si>
  <si>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</si>
  <si>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</si>
  <si>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</si>
  <si>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</si>
  <si>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</si>
  <si>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</si>
  <si>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</si>
  <si>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</si>
  <si>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</si>
  <si>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</si>
  <si>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</si>
  <si>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</si>
  <si>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</si>
  <si>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</si>
  <si>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</si>
  <si>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</si>
  <si>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</si>
  <si>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</si>
  <si>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</si>
  <si>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</si>
  <si>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</si>
  <si>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</si>
  <si>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</si>
  <si>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</si>
  <si>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</si>
  <si>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</si>
  <si>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</si>
  <si>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</si>
  <si>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</si>
  <si>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</si>
  <si>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</si>
  <si>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</si>
  <si>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</si>
  <si>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</si>
  <si>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</si>
  <si>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</si>
  <si>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</si>
  <si>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</si>
  <si>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</si>
  <si>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</si>
  <si>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</si>
  <si>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</si>
  <si>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</si>
  <si>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</si>
  <si>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</si>
  <si>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</si>
  <si>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</si>
  <si>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</si>
  <si>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</si>
  <si>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</si>
  <si>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</si>
  <si>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</si>
  <si>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</si>
  <si>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</si>
  <si>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</si>
  <si>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</si>
  <si>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</si>
  <si>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</si>
  <si>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</si>
  <si>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</si>
  <si>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</si>
  <si>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</si>
  <si>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</si>
  <si>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</si>
  <si>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</si>
  <si>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</si>
  <si>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</si>
  <si>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</si>
  <si>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</si>
  <si>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</si>
  <si>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</si>
  <si>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</si>
  <si>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</si>
  <si>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</si>
  <si>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</si>
  <si>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</si>
  <si>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</si>
  <si>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</si>
  <si>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</si>
  <si>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</si>
  <si>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</si>
  <si>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</si>
  <si>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</si>
  <si>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</si>
  <si>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</si>
  <si>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</si>
  <si>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</si>
  <si>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</si>
  <si>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</si>
  <si>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</si>
  <si>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</si>
  <si>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</si>
  <si>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</si>
  <si>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</si>
  <si>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</si>
  <si>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</si>
  <si>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</si>
  <si>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</si>
  <si>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</si>
  <si>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</si>
  <si>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</si>
  <si>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</si>
  <si>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</si>
  <si>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</si>
  <si>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</si>
  <si>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</si>
  <si>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</si>
  <si>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</si>
  <si>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</si>
  <si>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</si>
  <si>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</si>
  <si>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</si>
  <si>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</si>
  <si>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</si>
  <si>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</si>
  <si>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</si>
  <si>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</si>
  <si>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</si>
  <si>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</si>
  <si>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</si>
  <si>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</si>
  <si>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</si>
  <si>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</si>
  <si>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</si>
  <si>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</si>
  <si>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</si>
  <si>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</si>
  <si>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</si>
  <si>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</si>
  <si>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</si>
  <si>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</si>
  <si>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</si>
  <si>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</si>
  <si>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</si>
  <si>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</si>
  <si>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</si>
  <si>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</si>
  <si>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</si>
  <si>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</si>
  <si>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</si>
  <si>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</si>
  <si>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</si>
  <si>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</si>
  <si>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</si>
  <si>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</si>
  <si>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</si>
  <si>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</si>
  <si>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</si>
  <si>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</si>
  <si>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</si>
  <si>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</si>
  <si>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</si>
  <si>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</si>
  <si>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</si>
  <si>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</si>
  <si>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</si>
  <si>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</si>
  <si>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</si>
  <si>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</si>
  <si>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</si>
  <si>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</si>
  <si>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</si>
  <si>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</si>
  <si>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</si>
  <si>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</si>
  <si>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</si>
  <si>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</si>
  <si>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</si>
  <si>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</si>
  <si>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</si>
  <si>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</si>
  <si>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</si>
  <si>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</si>
  <si>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</si>
  <si>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</si>
  <si>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</si>
  <si>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</si>
  <si>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</si>
  <si>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</si>
  <si>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</si>
  <si>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</si>
  <si>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</si>
  <si>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</si>
  <si>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</si>
  <si>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</si>
  <si>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</si>
  <si>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</si>
  <si>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</si>
  <si>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</si>
  <si>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</si>
  <si>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</si>
  <si>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</si>
  <si>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</si>
  <si>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</si>
  <si>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</si>
  <si>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</si>
  <si>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</si>
  <si>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</si>
  <si>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</si>
  <si>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</si>
  <si>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</si>
  <si>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</si>
  <si>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</si>
  <si>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</si>
  <si>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</si>
  <si>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</si>
  <si>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</si>
  <si>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</si>
  <si>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</si>
  <si>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</si>
  <si>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</si>
  <si>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</si>
  <si>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</si>
  <si>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</si>
  <si>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</si>
  <si>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</si>
  <si>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</si>
  <si>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</si>
  <si>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</si>
  <si>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</si>
  <si>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</si>
  <si>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</si>
  <si>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</si>
  <si>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</si>
  <si>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</si>
  <si>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</si>
  <si>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</si>
  <si>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</si>
  <si>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</si>
  <si>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</si>
  <si>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</si>
  <si>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</si>
  <si>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</si>
  <si>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</si>
  <si>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</si>
  <si>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</si>
  <si>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</si>
  <si>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</si>
  <si>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</si>
  <si>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</si>
  <si>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</si>
  <si>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</si>
  <si>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</si>
  <si>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</si>
  <si>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</si>
  <si>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</si>
  <si>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</si>
  <si>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</si>
  <si>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</si>
  <si>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</si>
  <si>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</si>
  <si>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</si>
  <si>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</si>
  <si>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</si>
  <si>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</si>
  <si>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</si>
  <si>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</si>
  <si>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</si>
  <si>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</si>
  <si>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</si>
  <si>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</si>
  <si>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</si>
  <si>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</si>
  <si>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</si>
  <si>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</si>
  <si>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</si>
  <si>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</si>
  <si>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</si>
  <si>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</si>
  <si>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</si>
  <si>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</si>
  <si>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</si>
  <si>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</si>
  <si>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</si>
  <si>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</si>
  <si>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</si>
  <si>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</si>
  <si>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</si>
  <si>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</si>
  <si>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</si>
  <si>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</si>
  <si>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</si>
  <si>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</si>
  <si>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</si>
  <si>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</si>
  <si>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</si>
  <si>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</si>
  <si>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</si>
  <si>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</si>
  <si>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</si>
  <si>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</si>
  <si>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</si>
  <si>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</si>
  <si>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</si>
  <si>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</si>
  <si>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</si>
  <si>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</si>
  <si>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</si>
  <si>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</si>
  <si>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</si>
  <si>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</si>
  <si>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</si>
  <si>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</si>
  <si>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</si>
  <si>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</si>
  <si>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</si>
  <si>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</si>
  <si>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</si>
  <si>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</si>
  <si>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</si>
  <si>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</si>
  <si>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</si>
  <si>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</si>
  <si>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</si>
  <si>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</si>
  <si>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</si>
  <si>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</si>
  <si>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</si>
  <si>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</si>
  <si>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</si>
  <si>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</si>
  <si>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</si>
  <si>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</si>
  <si>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</si>
  <si>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</si>
  <si>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</si>
  <si>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</si>
  <si>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</si>
  <si>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</si>
  <si>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</si>
  <si>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</si>
  <si>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</si>
  <si>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</si>
  <si>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</si>
  <si>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</si>
  <si>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</si>
  <si>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</si>
  <si>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</si>
  <si>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</si>
  <si>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</si>
  <si>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</si>
  <si>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</si>
  <si>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</si>
  <si>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</si>
  <si>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</si>
  <si>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</si>
  <si>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</si>
  <si>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</si>
  <si>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</si>
  <si>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</si>
  <si>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</si>
  <si>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</si>
  <si>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</si>
  <si>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</si>
  <si>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</si>
  <si>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</si>
  <si>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</si>
  <si>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</si>
  <si>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</si>
  <si>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</si>
  <si>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</si>
  <si>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</si>
  <si>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</si>
  <si>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</si>
  <si>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</si>
  <si>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</si>
  <si>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</si>
  <si>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</si>
  <si>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</si>
  <si>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</si>
  <si>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</si>
  <si>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</si>
  <si>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</si>
  <si>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</si>
  <si>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</si>
  <si>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</si>
  <si>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</si>
  <si>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</si>
  <si>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</si>
  <si>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</si>
  <si>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</si>
  <si>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</si>
  <si>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</si>
  <si>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</si>
  <si>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</si>
  <si>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</si>
  <si>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</si>
  <si>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</si>
  <si>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</si>
  <si>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</si>
  <si>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</si>
  <si>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</si>
  <si>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</si>
  <si>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</si>
  <si>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</si>
  <si>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</si>
  <si>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</si>
  <si>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</si>
  <si>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</si>
  <si>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</si>
  <si>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</si>
  <si>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</si>
  <si>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</si>
  <si>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</si>
  <si>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</si>
  <si>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</si>
  <si>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</si>
  <si>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</si>
  <si>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</si>
  <si>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</si>
  <si>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</si>
  <si>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</si>
  <si>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</si>
  <si>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</si>
  <si>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</si>
  <si>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</si>
  <si>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</si>
  <si>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</si>
  <si>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</si>
  <si>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</si>
  <si>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</si>
  <si>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</si>
  <si>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</si>
  <si>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</si>
  <si>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</si>
  <si>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</si>
  <si>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</si>
  <si>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</si>
  <si>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</si>
  <si>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</si>
  <si>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</si>
  <si>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</si>
  <si>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</si>
  <si>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</si>
  <si>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</si>
  <si>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</si>
  <si>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</si>
  <si>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</si>
  <si>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</si>
  <si>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</si>
  <si>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</si>
  <si>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</si>
  <si>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</si>
  <si>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</si>
  <si>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</si>
  <si>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</si>
  <si>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</si>
  <si>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</si>
  <si>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</si>
  <si>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</si>
  <si>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</si>
  <si>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</si>
  <si>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</si>
  <si>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</si>
  <si>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</si>
  <si>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</si>
  <si>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</si>
  <si>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</si>
  <si>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</si>
  <si>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</si>
  <si>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</si>
  <si>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</si>
  <si>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</si>
  <si>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</si>
  <si>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</si>
  <si>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</si>
  <si>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</si>
  <si>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</si>
  <si>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</si>
  <si>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</si>
  <si>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</si>
  <si>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</si>
  <si>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</si>
  <si>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</si>
  <si>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</si>
  <si>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</si>
  <si>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</si>
  <si>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</si>
  <si>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</si>
  <si>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</si>
  <si>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</si>
  <si>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</si>
  <si>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</si>
  <si>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</si>
  <si>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</si>
  <si>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</si>
  <si>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</si>
  <si>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</si>
  <si>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</si>
  <si>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</si>
  <si>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</si>
  <si>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</si>
  <si>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</si>
  <si>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</si>
  <si>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</si>
  <si>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</si>
  <si>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</si>
  <si>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</si>
  <si>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</si>
  <si>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</si>
  <si>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</si>
  <si>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</si>
  <si>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</si>
  <si>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</si>
  <si>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</si>
  <si>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</si>
  <si>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</si>
  <si>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</si>
  <si>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</si>
  <si>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</si>
  <si>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</si>
  <si>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</si>
  <si>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</si>
  <si>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</si>
  <si>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</si>
  <si>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</si>
  <si>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</si>
  <si>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</si>
  <si>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</si>
  <si>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</si>
  <si>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</si>
  <si>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</si>
  <si>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</si>
  <si>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</si>
  <si>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</si>
  <si>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</si>
  <si>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</si>
  <si>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</si>
  <si>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</si>
  <si>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</si>
  <si>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</si>
  <si>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</si>
  <si>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</si>
  <si>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</si>
  <si>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</si>
  <si>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</si>
  <si>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</si>
  <si>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</si>
  <si>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</si>
  <si>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</si>
  <si>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</si>
  <si>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</si>
  <si>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</si>
  <si>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</si>
  <si>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</si>
  <si>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</si>
  <si>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</si>
  <si>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</si>
  <si>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</si>
  <si>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</si>
  <si>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</si>
  <si>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</si>
  <si>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</si>
  <si>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</si>
  <si>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</si>
  <si>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</si>
  <si>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</si>
  <si>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</si>
  <si>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</si>
  <si>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</si>
  <si>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</si>
  <si>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</si>
  <si>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</si>
  <si>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</si>
  <si>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</si>
  <si>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</si>
  <si>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</si>
  <si>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</si>
  <si>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</si>
  <si>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</si>
  <si>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</si>
  <si>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</si>
  <si>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</si>
  <si>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</si>
  <si>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</si>
  <si>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</si>
  <si>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</si>
  <si>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</si>
  <si>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</si>
  <si>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</si>
  <si>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</si>
  <si>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</si>
  <si>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</si>
  <si>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</si>
  <si>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</si>
  <si>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</si>
  <si>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</si>
  <si>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</si>
  <si>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</si>
  <si>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</si>
  <si>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</si>
  <si>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</si>
  <si>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</si>
  <si>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</si>
  <si>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</si>
  <si>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</si>
  <si>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</si>
  <si>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</si>
  <si>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</si>
  <si>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</si>
  <si>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</si>
  <si>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</si>
  <si>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</si>
  <si>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</si>
  <si>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</si>
  <si>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</si>
  <si>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</si>
  <si>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</si>
  <si>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</si>
  <si>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</si>
  <si>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</si>
  <si>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</si>
  <si>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</si>
  <si>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</si>
  <si>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</si>
  <si>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</si>
  <si>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</si>
  <si>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</si>
  <si>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</si>
  <si>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</si>
  <si>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</si>
  <si>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</si>
  <si>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</si>
  <si>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</si>
  <si>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</si>
  <si>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</si>
  <si>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</si>
  <si>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</si>
  <si>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</si>
  <si>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</si>
  <si>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</si>
  <si>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</si>
  <si>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</si>
  <si>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</si>
  <si>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</si>
  <si>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</si>
  <si>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</si>
  <si>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</si>
  <si>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</si>
  <si>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</si>
  <si>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</si>
  <si>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</si>
  <si>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</si>
  <si>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</si>
  <si>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</si>
  <si>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</si>
  <si>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</si>
  <si>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</si>
  <si>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</si>
  <si>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</si>
  <si>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</si>
  <si>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</si>
  <si>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</si>
  <si>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</si>
  <si>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</si>
  <si>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</si>
  <si>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</si>
  <si>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</si>
  <si>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</si>
  <si>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</si>
  <si>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</si>
  <si>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</si>
  <si>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</si>
  <si>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</si>
  <si>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</si>
  <si>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</si>
  <si>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</si>
  <si>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</si>
  <si>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</si>
  <si>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</si>
  <si>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</si>
  <si>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</si>
  <si>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</si>
  <si>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</si>
  <si>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</si>
  <si>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</si>
  <si>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</si>
  <si>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</si>
  <si>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</si>
  <si>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</si>
  <si>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</si>
  <si>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</si>
  <si>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</si>
  <si>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</si>
  <si>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</si>
  <si>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</si>
  <si>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</si>
  <si>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</si>
  <si>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</si>
  <si>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</si>
  <si>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</si>
  <si>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</si>
  <si>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</si>
  <si>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</si>
  <si>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</si>
  <si>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</si>
  <si>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</si>
  <si>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</si>
  <si>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</si>
  <si>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</si>
  <si>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</si>
  <si>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</si>
  <si>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</si>
  <si>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</si>
  <si>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</si>
  <si>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</si>
  <si>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</si>
  <si>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</si>
  <si>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</si>
  <si>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</si>
  <si>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</si>
  <si>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</si>
  <si>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</si>
  <si>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</si>
  <si>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</si>
  <si>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</si>
  <si>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</si>
  <si>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</si>
  <si>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</si>
  <si>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</si>
  <si>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</si>
  <si>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</si>
  <si>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</si>
  <si>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</si>
  <si>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</si>
  <si>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</si>
  <si>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</si>
  <si>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</si>
  <si>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</si>
  <si>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</si>
  <si>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</si>
  <si>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</si>
  <si>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</si>
  <si>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</si>
  <si>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</si>
  <si>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</si>
  <si>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</si>
  <si>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</si>
  <si>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</si>
  <si>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</si>
  <si>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</si>
  <si>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</si>
  <si>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</si>
  <si>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</si>
  <si>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</si>
  <si>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</si>
  <si>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</si>
  <si>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</si>
  <si>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</si>
  <si>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</si>
  <si>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</si>
  <si>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</si>
  <si>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</si>
  <si>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</si>
  <si>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</si>
  <si>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</si>
  <si>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</si>
  <si>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</si>
  <si>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</si>
  <si>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</si>
  <si>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</si>
  <si>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</si>
  <si>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</si>
  <si>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</si>
  <si>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</si>
  <si>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</si>
  <si>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</si>
  <si>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</si>
  <si>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</si>
  <si>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</si>
  <si>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</si>
  <si>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</si>
  <si>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</si>
  <si>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</si>
  <si>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</si>
  <si>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</si>
  <si>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</si>
  <si>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</si>
  <si>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</si>
  <si>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</si>
  <si>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</si>
  <si>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</si>
  <si>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</si>
  <si>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</si>
  <si>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</si>
  <si>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</si>
  <si>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</si>
  <si>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</si>
  <si>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</si>
  <si>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</si>
  <si>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</si>
  <si>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</si>
  <si>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</si>
  <si>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</si>
  <si>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</si>
  <si>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</si>
  <si>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</si>
  <si>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</si>
  <si>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</si>
  <si>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</si>
  <si>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</si>
  <si>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</si>
  <si>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</si>
  <si>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</si>
  <si>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</si>
  <si>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</si>
  <si>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</si>
  <si>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</si>
  <si>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</si>
  <si>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</si>
  <si>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</si>
  <si>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</si>
  <si>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</si>
  <si>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</si>
  <si>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</si>
  <si>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</si>
  <si>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</si>
  <si>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</si>
  <si>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</si>
  <si>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</si>
  <si>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</si>
  <si>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</si>
  <si>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</si>
  <si>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</si>
  <si>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</si>
  <si>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</si>
  <si>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</si>
  <si>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</si>
  <si>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</si>
  <si>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</si>
  <si>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</si>
  <si>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</si>
  <si>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</si>
  <si>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</si>
  <si>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</si>
  <si>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</si>
  <si>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</si>
  <si>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</si>
  <si>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</si>
  <si>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</si>
  <si>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</si>
  <si>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</si>
  <si>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</si>
  <si>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</si>
  <si>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</si>
  <si>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</si>
  <si>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</si>
  <si>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</si>
  <si>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</si>
  <si>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</si>
  <si>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</si>
  <si>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</si>
  <si>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</si>
  <si>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</si>
  <si>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</si>
  <si>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</si>
  <si>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</si>
  <si>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</si>
  <si>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</si>
  <si>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</si>
  <si>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</si>
  <si>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</si>
  <si>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</si>
  <si>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</si>
  <si>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</si>
  <si>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</si>
  <si>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</si>
  <si>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</si>
  <si>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</si>
  <si>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</si>
  <si>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</si>
  <si>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</si>
  <si>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</si>
  <si>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</si>
  <si>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</si>
  <si>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</si>
  <si>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</si>
  <si>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</si>
  <si>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</si>
  <si>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</si>
  <si>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</si>
  <si>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</si>
  <si>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</si>
  <si>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</si>
  <si>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</si>
  <si>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</si>
  <si>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</si>
  <si>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</si>
  <si>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</si>
  <si>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</si>
  <si>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</si>
  <si>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</si>
  <si>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</si>
  <si>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</si>
  <si>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</si>
  <si>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</si>
  <si>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</si>
  <si>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</si>
  <si>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</si>
  <si>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</si>
  <si>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</si>
  <si>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</si>
  <si>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</si>
  <si>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</si>
  <si>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</si>
  <si>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</si>
  <si>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</si>
  <si>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</si>
  <si>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</si>
  <si>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</si>
  <si>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</si>
  <si>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</si>
  <si>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</si>
  <si>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</si>
  <si>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</si>
  <si>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</si>
  <si>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</si>
  <si>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</si>
  <si>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</si>
  <si>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</si>
  <si>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</si>
  <si>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</si>
  <si>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</si>
  <si>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</si>
  <si>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</si>
  <si>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</si>
  <si>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</si>
  <si>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</si>
  <si>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</si>
  <si>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</si>
  <si>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</si>
  <si>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</si>
  <si>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</si>
  <si>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</si>
  <si>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</si>
  <si>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</si>
  <si>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</si>
  <si>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</si>
  <si>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</si>
  <si>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</si>
  <si>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</si>
  <si>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</si>
  <si>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</si>
  <si>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</si>
  <si>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</si>
  <si>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</si>
  <si>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</si>
  <si>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</si>
  <si>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</si>
  <si>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</si>
  <si>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</si>
  <si>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</si>
  <si>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</si>
  <si>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</si>
  <si>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</si>
  <si>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</si>
  <si>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</si>
  <si>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</si>
  <si>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</si>
  <si>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</si>
  <si>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</si>
  <si>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</si>
  <si>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</si>
  <si>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</si>
  <si>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</si>
  <si>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</si>
  <si>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</si>
  <si>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</si>
  <si>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</si>
  <si>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</si>
  <si>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</si>
  <si>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</si>
  <si>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</si>
  <si>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</si>
  <si>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</si>
  <si>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</si>
  <si>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</si>
  <si>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</si>
  <si>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</si>
  <si>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</si>
  <si>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</si>
  <si>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</si>
  <si>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</si>
  <si>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</si>
  <si>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</si>
  <si>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</si>
  <si>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</si>
  <si>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</si>
  <si>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</si>
  <si>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</si>
  <si>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</si>
  <si>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</si>
  <si>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</si>
  <si>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</si>
  <si>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</si>
  <si>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</si>
  <si>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</si>
  <si>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</si>
  <si>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</si>
  <si>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</si>
  <si>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</si>
  <si>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</si>
  <si>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</si>
  <si>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</si>
  <si>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</si>
  <si>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</si>
  <si>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</si>
  <si>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</si>
  <si>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</si>
  <si>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</si>
  <si>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</si>
  <si>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</si>
  <si>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</si>
  <si>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</si>
  <si>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</si>
  <si>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</si>
  <si>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</si>
  <si>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</si>
  <si>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</si>
  <si>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</si>
  <si>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</si>
  <si>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</si>
  <si>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</si>
  <si>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</si>
  <si>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</si>
  <si>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</si>
  <si>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</si>
  <si>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</si>
  <si>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</si>
  <si>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</si>
  <si>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</si>
  <si>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</si>
  <si>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</si>
  <si>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</si>
  <si>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</si>
  <si>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</si>
  <si>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</si>
  <si>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</si>
  <si>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</si>
  <si>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</si>
  <si>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</si>
  <si>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</si>
  <si>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</si>
  <si>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</si>
  <si>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</si>
  <si>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</si>
  <si>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</si>
  <si>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</si>
  <si>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</si>
  <si>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</si>
  <si>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</si>
  <si>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</si>
  <si>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</si>
  <si>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</si>
  <si>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</si>
  <si>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</si>
  <si>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</si>
  <si>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</si>
  <si>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</si>
  <si>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</si>
  <si>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</si>
  <si>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</si>
  <si>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</si>
  <si>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</si>
  <si>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</si>
  <si>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</si>
  <si>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</si>
  <si>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</si>
  <si>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</si>
  <si>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</si>
  <si>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</si>
  <si>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</si>
  <si>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</si>
  <si>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</si>
  <si>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</si>
  <si>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</si>
  <si>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</si>
  <si>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</si>
  <si>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</si>
  <si>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</si>
  <si>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</si>
  <si>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</si>
  <si>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</si>
  <si>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</si>
  <si>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</si>
  <si>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</si>
  <si>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</si>
  <si>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</si>
  <si>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</si>
  <si>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</si>
  <si>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</si>
  <si>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</si>
  <si>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</si>
  <si>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</si>
  <si>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</si>
  <si>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</si>
  <si>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</si>
  <si>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</si>
  <si>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</si>
  <si>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</si>
  <si>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</si>
  <si>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</si>
  <si>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</si>
  <si>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</si>
  <si>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</si>
  <si>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</si>
  <si>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</si>
  <si>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</si>
  <si>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</si>
  <si>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</si>
  <si>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</si>
  <si>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</si>
  <si>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</si>
  <si>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</si>
  <si>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</si>
  <si>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</si>
  <si>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</si>
  <si>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</si>
  <si>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</si>
  <si>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</si>
  <si>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</si>
  <si>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</si>
  <si>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</si>
  <si>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</si>
  <si>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</si>
  <si>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</si>
  <si>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</si>
  <si>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</si>
  <si>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</si>
  <si>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</si>
  <si>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</si>
  <si>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</si>
  <si>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</si>
  <si>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</si>
  <si>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</si>
  <si>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</si>
  <si>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</si>
  <si>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</si>
  <si>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</si>
  <si>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</si>
  <si>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</si>
  <si>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</si>
  <si>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</si>
  <si>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</si>
  <si>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</si>
  <si>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</si>
  <si>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</si>
  <si>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</si>
  <si>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</si>
  <si>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</si>
  <si>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</si>
  <si>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</si>
  <si>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</si>
  <si>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</si>
  <si>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</si>
  <si>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</si>
  <si>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</si>
  <si>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</si>
  <si>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</si>
  <si>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</si>
  <si>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</si>
  <si>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</si>
  <si>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</si>
  <si>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</si>
  <si>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</si>
  <si>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</si>
  <si>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</si>
  <si>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</si>
  <si>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</si>
  <si>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</si>
  <si>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</si>
  <si>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</si>
  <si>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</si>
  <si>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</si>
  <si>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</si>
  <si>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</si>
  <si>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</si>
  <si>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</si>
  <si>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</si>
  <si>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</si>
  <si>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</si>
  <si>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</si>
  <si>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</si>
  <si>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</si>
  <si>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</si>
  <si>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</si>
  <si>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</si>
  <si>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</si>
  <si>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</si>
  <si>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</si>
  <si>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</si>
  <si>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</si>
  <si>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</si>
  <si>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</si>
  <si>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</si>
  <si>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</si>
  <si>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</si>
  <si>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</si>
  <si>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</si>
  <si>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</si>
  <si>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</si>
  <si>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</si>
  <si>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</si>
  <si>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</si>
  <si>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</si>
  <si>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</si>
  <si>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</si>
  <si>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</si>
  <si>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</si>
  <si>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</si>
  <si>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</si>
  <si>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</si>
  <si>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</si>
  <si>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</si>
  <si>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</si>
  <si>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</si>
  <si>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</si>
  <si>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</si>
  <si>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</si>
  <si>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</si>
  <si>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</si>
  <si>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</si>
  <si>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</si>
  <si>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</si>
  <si>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</si>
  <si>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</si>
  <si>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</si>
  <si>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</si>
  <si>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</si>
  <si>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</si>
  <si>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</si>
  <si>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</si>
  <si>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</si>
  <si>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</si>
  <si>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</si>
  <si>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</si>
  <si>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</si>
  <si>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</si>
  <si>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</si>
  <si>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</si>
  <si>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</si>
  <si>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</si>
  <si>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</si>
  <si>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</si>
  <si>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</si>
  <si>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</si>
  <si>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</si>
  <si>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</si>
  <si>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</si>
  <si>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</si>
  <si>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</si>
  <si>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</si>
  <si>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</si>
  <si>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</si>
  <si>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</si>
  <si>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</si>
  <si>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</si>
  <si>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</si>
  <si>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</si>
  <si>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</si>
  <si>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</si>
  <si>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</si>
  <si>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</si>
  <si>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</si>
  <si>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</si>
  <si>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</si>
  <si>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</si>
  <si>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</si>
  <si>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</si>
  <si>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</si>
  <si>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</si>
  <si>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</si>
  <si>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</si>
  <si>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</si>
  <si>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</si>
  <si>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</si>
  <si>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</si>
  <si>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</si>
  <si>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</si>
  <si>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</si>
  <si>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</si>
  <si>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</si>
  <si>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</si>
  <si>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</si>
  <si>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</si>
  <si>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</si>
  <si>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</si>
  <si>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</si>
  <si>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</si>
  <si>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</si>
  <si>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</si>
  <si>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</si>
  <si>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</si>
  <si>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</si>
  <si>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</si>
  <si>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</si>
  <si>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</si>
  <si>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</si>
  <si>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</si>
  <si>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</si>
  <si>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</si>
  <si>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</si>
  <si>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</si>
  <si>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</si>
  <si>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</si>
  <si>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</si>
  <si>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</si>
  <si>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</si>
  <si>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</si>
  <si>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</si>
  <si>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</si>
  <si>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</si>
  <si>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</si>
  <si>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</si>
  <si>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</si>
  <si>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</si>
  <si>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</si>
  <si>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</si>
  <si>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</si>
  <si>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</si>
  <si>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</si>
  <si>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</si>
  <si>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</si>
  <si>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</si>
  <si>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</si>
  <si>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</si>
  <si>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</si>
  <si>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</si>
  <si>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</si>
  <si>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</si>
  <si>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</si>
  <si>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</si>
  <si>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</si>
  <si>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</si>
  <si>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</si>
  <si>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</si>
  <si>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</si>
  <si>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</si>
  <si>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</si>
  <si>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</si>
  <si>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</si>
  <si>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</si>
  <si>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</si>
  <si>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</si>
  <si>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</si>
  <si>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</si>
  <si>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</si>
  <si>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</si>
  <si>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</si>
  <si>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</si>
  <si>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</si>
  <si>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</si>
  <si>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</si>
  <si>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</si>
  <si>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</si>
  <si>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</si>
  <si>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</si>
  <si>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</si>
  <si>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</si>
  <si>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</si>
  <si>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</si>
  <si>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</si>
  <si>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</si>
  <si>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</si>
  <si>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</si>
  <si>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</si>
  <si>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</si>
  <si>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</si>
  <si>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</si>
  <si>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</si>
  <si>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</si>
  <si>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</si>
  <si>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</si>
  <si>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</si>
  <si>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</si>
  <si>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</si>
  <si>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</si>
  <si>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</si>
  <si>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</si>
  <si>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</si>
  <si>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</si>
  <si>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</si>
  <si>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</si>
  <si>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</si>
  <si>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</si>
  <si>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</si>
  <si>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</si>
  <si>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</si>
  <si>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</si>
  <si>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</si>
  <si>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</si>
  <si>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</si>
  <si>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</si>
  <si>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</si>
  <si>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</si>
  <si>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</si>
  <si>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</si>
  <si>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</si>
  <si>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</si>
  <si>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</si>
  <si>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</si>
  <si>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</si>
  <si>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</si>
  <si>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</si>
  <si>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</si>
  <si>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</si>
  <si>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</si>
  <si>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</si>
  <si>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</si>
  <si>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</si>
  <si>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</si>
  <si>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</si>
  <si>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</si>
  <si>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</si>
  <si>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</si>
  <si>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</si>
  <si>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</si>
  <si>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</si>
  <si>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</si>
  <si>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</si>
  <si>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</si>
  <si>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</si>
  <si>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</si>
  <si>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</si>
  <si>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</si>
  <si>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</si>
  <si>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</si>
  <si>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</si>
  <si>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</si>
  <si>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</si>
  <si>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</si>
  <si>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</si>
  <si>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</si>
  <si>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</si>
  <si>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</si>
  <si>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</si>
  <si>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</si>
  <si>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</si>
  <si>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</si>
  <si>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</si>
  <si>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</si>
  <si>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</si>
  <si>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</si>
  <si>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</si>
  <si>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</si>
  <si>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</si>
  <si>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</si>
  <si>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</si>
  <si>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</si>
  <si>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</si>
  <si>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</si>
  <si>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</si>
  <si>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</si>
  <si>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</si>
  <si>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</si>
  <si>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</si>
  <si>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</si>
  <si>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</si>
  <si>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</si>
  <si>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</si>
  <si>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</si>
  <si>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</si>
  <si>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</si>
  <si>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</si>
  <si>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</si>
  <si>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</si>
  <si>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</si>
  <si>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</si>
  <si>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</si>
  <si>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</si>
  <si>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</si>
  <si>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</si>
  <si>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</si>
  <si>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</si>
  <si>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</si>
  <si>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</si>
  <si>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</si>
  <si>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</si>
  <si>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</si>
  <si>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</si>
  <si>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</si>
  <si>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</si>
  <si>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</si>
  <si>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</si>
  <si>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</si>
  <si>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</si>
  <si>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</si>
  <si>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</si>
  <si>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</si>
  <si>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</si>
  <si>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</si>
  <si>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</si>
  <si>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</si>
  <si>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</si>
  <si>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</si>
  <si>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</si>
  <si>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</si>
  <si>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</si>
  <si>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</si>
  <si>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</si>
  <si>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</si>
  <si>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</si>
  <si>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</si>
  <si>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</si>
  <si>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</si>
  <si>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</si>
  <si>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</si>
  <si>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</si>
  <si>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</si>
  <si>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</si>
  <si>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</si>
  <si>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</si>
  <si>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</si>
  <si>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</si>
  <si>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</si>
  <si>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</si>
  <si>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</si>
  <si>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</si>
  <si>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</si>
  <si>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</si>
  <si>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</si>
  <si>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</si>
  <si>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</si>
  <si>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</si>
  <si>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</si>
  <si>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</si>
  <si>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</si>
  <si>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</si>
  <si>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</si>
  <si>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</si>
  <si>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</si>
  <si>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</si>
  <si>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</si>
  <si>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</si>
  <si>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</si>
  <si>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</si>
  <si>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</si>
  <si>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</si>
  <si>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</si>
  <si>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</si>
  <si>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</si>
  <si>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</si>
  <si>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</si>
  <si>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</si>
  <si>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</si>
  <si>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</si>
  <si>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</si>
  <si>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</si>
  <si>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</si>
  <si>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</si>
  <si>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</si>
  <si>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</si>
  <si>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</si>
  <si>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</si>
  <si>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</si>
  <si>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</si>
  <si>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</si>
  <si>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</si>
  <si>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</si>
  <si>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</si>
  <si>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</si>
  <si>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</si>
  <si>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</si>
  <si>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</si>
  <si>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</si>
  <si>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</si>
  <si>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</si>
  <si>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</si>
  <si>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</si>
  <si>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</si>
  <si>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</si>
  <si>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</si>
  <si>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</si>
  <si>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</si>
  <si>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</si>
  <si>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</si>
  <si>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</si>
  <si>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</si>
  <si>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</si>
  <si>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</si>
  <si>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</si>
  <si>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</si>
  <si>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</si>
  <si>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</si>
  <si>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</si>
  <si>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</si>
  <si>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</si>
  <si>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</si>
  <si>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</si>
  <si>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</si>
  <si>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</si>
  <si>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</si>
  <si>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</si>
  <si>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</si>
  <si>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</si>
  <si>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</si>
  <si>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</si>
  <si>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</si>
  <si>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</si>
  <si>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</si>
  <si>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</si>
  <si>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</si>
  <si>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</si>
  <si>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</si>
  <si>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</si>
  <si>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</si>
  <si>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</si>
  <si>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</si>
  <si>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</si>
  <si>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</si>
  <si>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</si>
  <si>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</si>
  <si>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</si>
  <si>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</si>
  <si>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</si>
  <si>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</si>
  <si>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</si>
  <si>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</si>
  <si>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</si>
  <si>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</si>
  <si>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</si>
  <si>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</si>
  <si>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</si>
  <si>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</si>
  <si>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</si>
  <si>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</si>
  <si>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</si>
  <si>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</si>
  <si>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</si>
  <si>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</si>
  <si>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</si>
  <si>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</si>
  <si>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</si>
  <si>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</si>
  <si>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</si>
  <si>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</si>
  <si>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</si>
  <si>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</si>
  <si>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</si>
  <si>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</si>
  <si>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</si>
  <si>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</si>
  <si>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</si>
  <si>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</si>
  <si>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</si>
  <si>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</si>
  <si>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</si>
  <si>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</si>
  <si>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</si>
  <si>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</si>
  <si>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</si>
  <si>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</si>
  <si>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</si>
  <si>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</si>
  <si>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</si>
  <si>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</si>
  <si>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</si>
  <si>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</si>
  <si>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</si>
  <si>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</si>
  <si>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</si>
  <si>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</si>
  <si>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</si>
  <si>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</si>
  <si>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</si>
  <si>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</si>
  <si>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</si>
  <si>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</si>
  <si>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</si>
  <si>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</si>
  <si>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</si>
  <si>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</si>
  <si>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</si>
  <si>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</si>
  <si>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</si>
  <si>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</si>
  <si>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</si>
  <si>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</si>
  <si>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</si>
  <si>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</si>
  <si>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</si>
  <si>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</si>
  <si>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</si>
  <si>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</si>
  <si>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</si>
  <si>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</si>
  <si>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</si>
  <si>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</si>
  <si>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</si>
  <si>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</si>
  <si>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</si>
  <si>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</si>
  <si>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</si>
  <si>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</si>
  <si>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</si>
  <si>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</si>
  <si>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</si>
  <si>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</si>
  <si>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</si>
  <si>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</si>
  <si>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</si>
  <si>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</si>
  <si>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</si>
  <si>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</si>
  <si>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</si>
  <si>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</si>
  <si>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</si>
  <si>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</si>
  <si>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</si>
  <si>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</si>
  <si>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</si>
  <si>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</si>
  <si>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</si>
  <si>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</si>
  <si>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</si>
  <si>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</si>
  <si>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</si>
  <si>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</si>
  <si>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</si>
  <si>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</si>
  <si>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</si>
  <si>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</si>
  <si>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</si>
  <si>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</si>
  <si>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</si>
  <si>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</si>
  <si>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</si>
  <si>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</si>
  <si>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</si>
  <si>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</si>
  <si>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</si>
  <si>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</si>
  <si>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</si>
  <si>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</si>
  <si>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</si>
  <si>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</si>
  <si>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</si>
  <si>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</si>
  <si>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</si>
  <si>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</si>
  <si>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</si>
  <si>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</si>
  <si>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</si>
  <si>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</si>
  <si>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</si>
  <si>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</si>
  <si>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</si>
  <si>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</si>
  <si>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</si>
  <si>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</si>
  <si>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</si>
  <si>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</si>
  <si>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</si>
  <si>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</si>
  <si>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</si>
  <si>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</si>
  <si>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</si>
  <si>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</si>
  <si>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</si>
  <si>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</si>
  <si>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</si>
  <si>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</si>
  <si>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</si>
  <si>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</si>
  <si>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</si>
  <si>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</si>
  <si>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</si>
  <si>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</si>
  <si>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</si>
  <si>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</si>
  <si>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</si>
  <si>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</si>
  <si>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</si>
  <si>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</si>
  <si>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</si>
  <si>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</si>
  <si>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</si>
  <si>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</si>
  <si>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</si>
  <si>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</si>
  <si>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</si>
  <si>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</si>
  <si>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</si>
  <si>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</si>
  <si>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</si>
  <si>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</si>
  <si>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</si>
  <si>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</si>
  <si>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</si>
  <si>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</si>
  <si>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</si>
  <si>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</si>
  <si>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</si>
  <si>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</si>
  <si>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</si>
  <si>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</si>
  <si>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</si>
  <si>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</si>
  <si>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</si>
  <si>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</si>
  <si>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</si>
  <si>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</si>
  <si>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</si>
  <si>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</si>
  <si>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</si>
  <si>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</si>
  <si>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</si>
  <si>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</si>
  <si>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</si>
  <si>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</si>
  <si>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</si>
  <si>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</si>
  <si>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</si>
  <si>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</si>
  <si>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</si>
  <si>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</si>
  <si>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</si>
  <si>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</si>
  <si>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</si>
  <si>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</si>
  <si>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</si>
  <si>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</si>
  <si>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</si>
  <si>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</si>
  <si>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</si>
  <si>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</si>
  <si>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</si>
  <si>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</si>
  <si>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</si>
  <si>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</si>
  <si>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</si>
  <si>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</si>
  <si>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</si>
  <si>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</si>
  <si>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</si>
  <si>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</si>
  <si>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</si>
  <si>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</si>
  <si>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</si>
  <si>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</si>
  <si>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</si>
  <si>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</si>
  <si>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</si>
  <si>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</si>
  <si>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</si>
  <si>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</si>
  <si>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</si>
  <si>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</si>
  <si>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</si>
  <si>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</si>
  <si>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</si>
  <si>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</si>
  <si>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</si>
  <si>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</si>
  <si>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</si>
  <si>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</si>
  <si>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</si>
  <si>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</si>
  <si>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</si>
  <si>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</si>
  <si>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</si>
  <si>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</si>
  <si>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</si>
  <si>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</si>
  <si>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</si>
  <si>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</si>
  <si>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</si>
  <si>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</si>
  <si>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</si>
  <si>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</si>
  <si>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</si>
  <si>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</si>
  <si>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</si>
  <si>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</si>
  <si>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</si>
  <si>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</si>
  <si>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</si>
  <si>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</si>
  <si>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</si>
  <si>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</si>
  <si>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</si>
  <si>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</si>
  <si>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</si>
  <si>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</si>
  <si>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</si>
  <si>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</si>
  <si>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</si>
  <si>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</si>
  <si>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</si>
  <si>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</si>
  <si>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</si>
  <si>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</si>
  <si>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</si>
  <si>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</si>
  <si>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</si>
  <si>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</si>
  <si>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</si>
  <si>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</si>
  <si>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</si>
  <si>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</si>
  <si>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</si>
  <si>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</si>
  <si>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</si>
  <si>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</si>
  <si>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</si>
  <si>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</si>
  <si>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</si>
  <si>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</si>
  <si>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</si>
  <si>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</si>
  <si>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</si>
  <si>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</si>
  <si>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</si>
  <si>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</si>
  <si>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</si>
  <si>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</si>
  <si>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</si>
  <si>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</si>
  <si>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</si>
  <si>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</si>
  <si>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</si>
  <si>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</si>
  <si>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</si>
  <si>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</si>
  <si>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</si>
  <si>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</si>
  <si>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</si>
  <si>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</si>
  <si>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</si>
  <si>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</si>
  <si>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</si>
  <si>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</si>
  <si>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</si>
  <si>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</si>
  <si>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</si>
  <si>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</si>
  <si>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</si>
  <si>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</si>
  <si>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</si>
  <si>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</si>
  <si>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</si>
  <si>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</si>
  <si>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</si>
  <si>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</si>
  <si>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</si>
  <si>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</si>
  <si>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</si>
  <si>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</si>
  <si>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</si>
  <si>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</si>
  <si>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</si>
  <si>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</si>
  <si>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</si>
  <si>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</si>
  <si>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</si>
  <si>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</si>
  <si>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</si>
  <si>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</si>
  <si>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</si>
  <si>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</si>
  <si>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</si>
  <si>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</si>
  <si>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</si>
  <si>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</si>
  <si>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</si>
  <si>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</si>
  <si>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</si>
  <si>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</si>
  <si>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</si>
  <si>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</si>
  <si>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</si>
  <si>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</si>
  <si>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</si>
  <si>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</si>
  <si>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</si>
  <si>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</si>
  <si>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</si>
  <si>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</si>
  <si>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</si>
  <si>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</si>
  <si>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</si>
  <si>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</si>
  <si>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</si>
  <si>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</si>
  <si>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</si>
  <si>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</si>
  <si>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</si>
  <si>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</si>
  <si>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</si>
  <si>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</si>
  <si>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</si>
  <si>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</si>
  <si>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</si>
  <si>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</si>
  <si>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</si>
  <si>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</si>
  <si>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</si>
  <si>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</si>
  <si>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</si>
  <si>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</si>
  <si>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</si>
  <si>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</si>
  <si>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</si>
  <si>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</si>
  <si>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</si>
  <si>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</si>
  <si>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</si>
  <si>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</si>
  <si>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</si>
  <si>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</si>
  <si>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</si>
  <si>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</si>
  <si>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</si>
  <si>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</si>
  <si>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</si>
  <si>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</si>
  <si>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</si>
  <si>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</si>
  <si>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</si>
  <si>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</si>
  <si>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</si>
  <si>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</si>
  <si>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</si>
  <si>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</si>
  <si>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</si>
  <si>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</si>
  <si>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</si>
  <si>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</si>
  <si>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</si>
  <si>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</si>
  <si>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</si>
  <si>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</si>
  <si>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</si>
  <si>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</si>
  <si>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</si>
  <si>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</si>
  <si>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</si>
  <si>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</si>
  <si>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</si>
  <si>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</si>
  <si>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</si>
  <si>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</si>
  <si>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</si>
  <si>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</si>
  <si>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</si>
  <si>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</si>
  <si>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</si>
  <si>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</si>
  <si>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</si>
  <si>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</si>
  <si>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</si>
  <si>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</si>
  <si>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</si>
  <si>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</si>
  <si>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</si>
  <si>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</si>
  <si>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</si>
  <si>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</si>
  <si>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</si>
  <si>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</si>
  <si>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</si>
  <si>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</si>
  <si>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</si>
  <si>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</si>
  <si>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</si>
  <si>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</si>
  <si>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</si>
  <si>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</si>
  <si>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</si>
  <si>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</si>
  <si>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</si>
  <si>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</si>
  <si>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</si>
  <si>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</si>
  <si>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</si>
  <si>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</si>
  <si>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</si>
  <si>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</si>
  <si>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</si>
  <si>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</si>
  <si>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</si>
  <si>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</si>
  <si>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</si>
  <si>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</si>
  <si>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</si>
  <si>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</si>
  <si>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</si>
  <si>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</si>
  <si>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</si>
  <si>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</si>
  <si>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</si>
  <si>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</si>
  <si>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</si>
  <si>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</si>
  <si>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</si>
  <si>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</si>
  <si>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</si>
  <si>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</si>
  <si>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</si>
  <si>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</si>
  <si>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</si>
  <si>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</si>
  <si>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</si>
  <si>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</si>
  <si>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</si>
  <si>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</si>
  <si>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</si>
  <si>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</si>
  <si>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</si>
  <si>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</si>
  <si>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</si>
  <si>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</si>
  <si>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</si>
  <si>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</si>
  <si>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</si>
  <si>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</si>
  <si>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</si>
  <si>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</si>
  <si>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</si>
  <si>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</si>
  <si>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</si>
  <si>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</si>
  <si>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</si>
  <si>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</si>
  <si>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</si>
  <si>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</si>
  <si>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</si>
  <si>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</si>
  <si>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</si>
  <si>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</si>
  <si>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</si>
  <si>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</si>
  <si>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</si>
  <si>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</si>
  <si>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</si>
  <si>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</si>
  <si>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</si>
  <si>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</si>
  <si>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</si>
  <si>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</si>
  <si>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</si>
  <si>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</si>
  <si>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</si>
  <si>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</si>
  <si>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</si>
  <si>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</si>
  <si>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</si>
  <si>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</si>
  <si>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</si>
  <si>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</si>
  <si>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</si>
  <si>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</si>
  <si>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</si>
  <si>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</si>
  <si>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</si>
  <si>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</si>
  <si>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</si>
  <si>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</si>
  <si>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</si>
  <si>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</si>
  <si>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</si>
  <si>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</si>
  <si>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</si>
  <si>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</si>
  <si>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</si>
  <si>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</si>
  <si>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</si>
  <si>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</si>
  <si>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</si>
  <si>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</si>
  <si>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</si>
  <si>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</si>
  <si>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</si>
  <si>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</si>
  <si>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</si>
  <si>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</si>
  <si>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</si>
  <si>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</si>
  <si>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</si>
  <si>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</si>
  <si>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</si>
  <si>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</si>
  <si>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</si>
  <si>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</si>
  <si>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</si>
  <si>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</si>
  <si>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</si>
  <si>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</si>
  <si>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</si>
  <si>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</si>
  <si>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</si>
  <si>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</si>
  <si>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</si>
  <si>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</si>
  <si>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</si>
  <si>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</si>
  <si>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</si>
  <si>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</si>
  <si>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</si>
  <si>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</si>
  <si>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</si>
  <si>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</si>
  <si>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</si>
  <si>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</si>
  <si>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</si>
  <si>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</si>
  <si>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</si>
  <si>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</si>
  <si>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</si>
  <si>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</si>
  <si>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</si>
  <si>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</si>
  <si>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</si>
  <si>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</si>
  <si>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</si>
  <si>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</si>
  <si>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</si>
  <si>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</si>
  <si>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</si>
  <si>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</si>
  <si>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</si>
  <si>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</si>
  <si>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</si>
  <si>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</si>
  <si>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</si>
  <si>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</si>
  <si>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</si>
  <si>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</si>
  <si>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</si>
  <si>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</si>
  <si>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</si>
  <si>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</si>
  <si>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</si>
  <si>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</si>
  <si>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</si>
  <si>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</si>
  <si>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</si>
  <si>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</si>
  <si>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</si>
  <si>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</si>
  <si>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</si>
  <si>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</si>
  <si>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</si>
  <si>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</si>
  <si>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</si>
  <si>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</si>
  <si>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</si>
  <si>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</si>
  <si>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</si>
  <si>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</si>
  <si>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</si>
  <si>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</si>
  <si>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</si>
  <si>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</si>
  <si>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</si>
  <si>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</si>
  <si>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</si>
  <si>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</si>
  <si>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</si>
  <si>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</si>
  <si>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</si>
  <si>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</si>
  <si>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</si>
  <si>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</si>
  <si>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</si>
  <si>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</si>
  <si>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</si>
  <si>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</si>
  <si>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</si>
  <si>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</si>
  <si>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</si>
  <si>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</si>
  <si>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</si>
  <si>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</si>
  <si>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</si>
  <si>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</si>
  <si>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</si>
  <si>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</si>
  <si>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</si>
  <si>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</si>
  <si>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</si>
  <si>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</si>
  <si>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</si>
  <si>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</si>
  <si>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</si>
  <si>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</si>
  <si>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</si>
  <si>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</si>
  <si>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</si>
  <si>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</si>
  <si>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</si>
  <si>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</si>
  <si>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</si>
  <si>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</si>
  <si>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</si>
  <si>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</si>
  <si>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</si>
  <si>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</si>
  <si>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</si>
  <si>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</si>
  <si>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</si>
  <si>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</si>
  <si>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</si>
  <si>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</si>
  <si>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</si>
  <si>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</si>
  <si>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</si>
  <si>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</si>
  <si>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</si>
  <si>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</si>
  <si>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</si>
  <si>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</si>
  <si>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</si>
  <si>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</si>
  <si>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</si>
  <si>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</si>
  <si>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</si>
  <si>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</si>
  <si>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</si>
  <si>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</si>
  <si>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</si>
  <si>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</si>
  <si>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</si>
  <si>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</si>
  <si>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</si>
  <si>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</si>
  <si>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</si>
  <si>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</si>
  <si>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</si>
  <si>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</si>
  <si>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</si>
  <si>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</si>
  <si>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</si>
  <si>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</si>
  <si>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</si>
  <si>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</si>
  <si>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</si>
  <si>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</si>
  <si>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</si>
  <si>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</si>
  <si>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</si>
  <si>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</si>
  <si>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</si>
  <si>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</si>
  <si>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</si>
  <si>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</si>
  <si>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</si>
  <si>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</si>
  <si>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</si>
  <si>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</si>
  <si>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</si>
  <si>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</si>
  <si>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</si>
  <si>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</si>
  <si>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</si>
  <si>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</si>
  <si>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</si>
  <si>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</si>
  <si>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</si>
  <si>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</si>
  <si>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</si>
  <si>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</si>
  <si>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</si>
  <si>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</si>
  <si>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</si>
  <si>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</si>
  <si>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</si>
  <si>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</si>
  <si>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</si>
  <si>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</si>
  <si>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</si>
  <si>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</si>
  <si>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</si>
  <si>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</si>
  <si>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</si>
  <si>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</si>
  <si>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</si>
  <si>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</si>
  <si>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</si>
  <si>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</si>
  <si>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</si>
  <si>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</si>
  <si>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</si>
  <si>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</si>
  <si>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</si>
  <si>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</si>
  <si>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</si>
  <si>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</si>
  <si>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</si>
  <si>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</si>
  <si>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</si>
  <si>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</si>
  <si>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</si>
  <si>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</si>
  <si>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</si>
  <si>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</si>
  <si>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</si>
  <si>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</si>
  <si>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</si>
  <si>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</si>
  <si>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</si>
  <si>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</si>
  <si>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</si>
  <si>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</si>
  <si>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</si>
  <si>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</si>
  <si>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</si>
  <si>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</si>
  <si>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</si>
  <si>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</si>
  <si>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</si>
  <si>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</si>
  <si>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</si>
  <si>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</si>
  <si>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</si>
  <si>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</si>
  <si>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</si>
  <si>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</si>
  <si>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</si>
  <si>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</si>
  <si>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</si>
  <si>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</si>
  <si>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</si>
  <si>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</si>
  <si>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</si>
  <si>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</si>
  <si>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</si>
  <si>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</si>
  <si>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</si>
  <si>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</si>
  <si>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</si>
  <si>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</si>
  <si>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</si>
  <si>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</si>
  <si>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</si>
  <si>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</si>
  <si>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</si>
  <si>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</si>
  <si>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</si>
  <si>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</si>
  <si>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</si>
  <si>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</si>
  <si>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</si>
  <si>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</si>
  <si>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</si>
  <si>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</si>
  <si>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</si>
  <si>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</si>
  <si>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</si>
  <si>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</si>
  <si>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</si>
  <si>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</si>
  <si>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</si>
  <si>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</si>
  <si>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</si>
  <si>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</si>
  <si>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</si>
  <si>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</si>
  <si>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</si>
  <si>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</si>
  <si>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</si>
  <si>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</si>
  <si>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</si>
  <si>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</si>
  <si>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</si>
  <si>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</si>
  <si>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</si>
  <si>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</si>
  <si>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</si>
  <si>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</si>
  <si>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</si>
  <si>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</si>
  <si>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</si>
  <si>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</si>
  <si>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</si>
  <si>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</si>
  <si>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</si>
  <si>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</si>
  <si>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</si>
  <si>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</si>
  <si>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</si>
  <si>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</si>
  <si>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</si>
  <si>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</si>
  <si>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</si>
  <si>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</si>
  <si>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</si>
  <si>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</si>
  <si>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</si>
  <si>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</si>
  <si>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</si>
  <si>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</si>
  <si>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</si>
  <si>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</si>
  <si>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</si>
  <si>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</si>
  <si>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</si>
  <si>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</si>
  <si>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</si>
  <si>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</si>
  <si>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</si>
  <si>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</si>
  <si>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</si>
  <si>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</si>
  <si>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</si>
  <si>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</si>
  <si>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</si>
  <si>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</si>
  <si>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</si>
  <si>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</si>
  <si>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</si>
  <si>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</si>
  <si>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</si>
  <si>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</si>
  <si>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</si>
  <si>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</si>
  <si>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</si>
  <si>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</si>
  <si>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</si>
  <si>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</si>
  <si>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</si>
  <si>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</si>
  <si>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</si>
  <si>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</si>
  <si>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</si>
  <si>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</si>
  <si>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</si>
  <si>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</si>
  <si>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</si>
  <si>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</si>
  <si>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</si>
  <si>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</si>
  <si>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</si>
  <si>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</si>
  <si>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</si>
  <si>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</si>
  <si>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</si>
  <si>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</si>
  <si>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</si>
  <si>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</si>
  <si>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</si>
  <si>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</si>
  <si>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</si>
  <si>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</si>
  <si>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</si>
  <si>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</si>
  <si>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</si>
  <si>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</si>
  <si>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</si>
  <si>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</si>
  <si>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</si>
  <si>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</si>
  <si>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</si>
  <si>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</si>
  <si>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</si>
  <si>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</si>
  <si>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</si>
  <si>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</si>
  <si>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</si>
  <si>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</si>
  <si>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</si>
  <si>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</si>
  <si>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</si>
  <si>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</si>
  <si>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</si>
  <si>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</si>
  <si>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</si>
  <si>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</si>
  <si>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</si>
  <si>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</si>
  <si>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</si>
  <si>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</si>
  <si>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</si>
  <si>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</si>
  <si>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</si>
  <si>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</si>
  <si>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</si>
  <si>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</si>
  <si>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</si>
  <si>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</si>
  <si>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</si>
  <si>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</si>
  <si>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</si>
  <si>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</si>
  <si>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</si>
  <si>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</si>
  <si>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</si>
  <si>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</si>
  <si>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</si>
  <si>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</si>
  <si>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</si>
  <si>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</si>
  <si>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</si>
  <si>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</si>
  <si>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</si>
  <si>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</si>
  <si>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</si>
  <si>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</si>
  <si>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</si>
  <si>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</si>
  <si>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</si>
  <si>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</si>
  <si>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</si>
  <si>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</si>
  <si>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</si>
  <si>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</si>
  <si>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</si>
  <si>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</si>
  <si>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</si>
  <si>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</si>
  <si>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</si>
  <si>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</si>
  <si>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</si>
  <si>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</si>
  <si>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</si>
  <si>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</si>
  <si>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</si>
  <si>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</si>
  <si>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</si>
  <si>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</si>
  <si>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</si>
  <si>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</si>
  <si>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</si>
  <si>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</si>
  <si>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</si>
  <si>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</si>
  <si>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</si>
  <si>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</si>
  <si>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</si>
  <si>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</si>
  <si>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</si>
  <si>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</si>
  <si>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</si>
  <si>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</si>
  <si>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</si>
  <si>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</si>
  <si>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</si>
  <si>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</si>
  <si>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</si>
  <si>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</si>
  <si>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</si>
  <si>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</si>
  <si>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</si>
  <si>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</si>
  <si>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</si>
  <si>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</si>
  <si>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</si>
  <si>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</si>
  <si>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</si>
  <si>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</si>
  <si>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</si>
  <si>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</si>
  <si>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</si>
  <si>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</si>
  <si>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</si>
  <si>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</si>
  <si>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</si>
  <si>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</si>
  <si>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</si>
  <si>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</si>
  <si>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</si>
  <si>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</si>
  <si>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</si>
  <si>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</si>
  <si>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</si>
  <si>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</si>
  <si>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</si>
  <si>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</si>
  <si>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</si>
  <si>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</si>
  <si>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</si>
  <si>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</si>
  <si>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</si>
  <si>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</si>
  <si>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</si>
  <si>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</si>
  <si>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</si>
  <si>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</si>
  <si>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</si>
  <si>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</si>
  <si>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</si>
  <si>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</si>
  <si>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</si>
  <si>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</si>
  <si>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</si>
  <si>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</si>
  <si>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</si>
  <si>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</si>
  <si>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</si>
  <si>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</si>
  <si>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</si>
  <si>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</si>
  <si>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</si>
  <si>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</si>
  <si>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</si>
  <si>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</si>
  <si>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</si>
  <si>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</si>
  <si>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</si>
  <si>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</si>
  <si>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</si>
  <si>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</si>
  <si>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</si>
  <si>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</si>
  <si>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</si>
  <si>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</si>
  <si>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</si>
  <si>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</si>
  <si>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</si>
  <si>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</si>
  <si>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</si>
  <si>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</si>
  <si>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</si>
  <si>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</si>
  <si>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</si>
  <si>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</si>
  <si>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</si>
  <si>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</si>
  <si>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</si>
  <si>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</si>
  <si>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</si>
  <si>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</si>
  <si>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</si>
  <si>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</si>
  <si>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</si>
  <si>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</si>
  <si>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</si>
  <si>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</si>
  <si>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</si>
  <si>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</si>
  <si>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</si>
  <si>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</si>
  <si>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</si>
  <si>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</si>
  <si>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</si>
  <si>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</si>
  <si>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</si>
  <si>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</si>
  <si>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</si>
  <si>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</si>
  <si>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</si>
  <si>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</si>
  <si>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</si>
  <si>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</si>
  <si>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</si>
  <si>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</si>
  <si>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</si>
  <si>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</si>
  <si>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</si>
  <si>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</si>
  <si>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</si>
  <si>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</si>
  <si>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</si>
  <si>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</si>
  <si>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</si>
  <si>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</si>
  <si>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</si>
  <si>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</si>
  <si>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</si>
  <si>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</si>
  <si>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</si>
  <si>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</si>
  <si>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</si>
  <si>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</si>
  <si>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</si>
  <si>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</si>
  <si>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</si>
  <si>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</si>
  <si>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</si>
  <si>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</si>
  <si>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</si>
  <si>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</si>
  <si>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</si>
  <si>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</si>
  <si>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</si>
  <si>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</si>
  <si>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</si>
  <si>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</si>
  <si>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</si>
  <si>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</si>
  <si>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</si>
  <si>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</si>
  <si>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</si>
  <si>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</si>
  <si>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</si>
  <si>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</si>
  <si>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</si>
  <si>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</si>
  <si>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</si>
  <si>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</si>
  <si>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</si>
  <si>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</si>
  <si>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</si>
  <si>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</si>
  <si>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</si>
  <si>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</si>
  <si>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</si>
  <si>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</si>
  <si>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</si>
  <si>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</si>
  <si>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</si>
  <si>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</si>
  <si>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</si>
  <si>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</si>
  <si>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</si>
  <si>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</si>
  <si>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</si>
  <si>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</si>
  <si>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</si>
  <si>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</si>
  <si>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</si>
  <si>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</si>
  <si>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</si>
  <si>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</si>
  <si>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</si>
  <si>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</si>
  <si>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</si>
  <si>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</si>
  <si>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</si>
  <si>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</si>
  <si>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</si>
  <si>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</si>
  <si>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</si>
  <si>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</si>
  <si>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</si>
  <si>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</si>
  <si>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</si>
  <si>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</si>
  <si>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</si>
  <si>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</si>
  <si>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</si>
  <si>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</si>
  <si>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</si>
  <si>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</si>
  <si>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</si>
  <si>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</si>
  <si>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</si>
  <si>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</si>
  <si>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</si>
  <si>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</si>
  <si>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</si>
  <si>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</si>
  <si>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</si>
  <si>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</si>
  <si>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</si>
  <si>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</si>
  <si>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</si>
  <si>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</si>
  <si>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</si>
  <si>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</si>
  <si>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</si>
  <si>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</si>
  <si>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</si>
  <si>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</si>
  <si>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</si>
  <si>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</si>
  <si>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</si>
  <si>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</si>
  <si>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</si>
  <si>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</si>
  <si>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</si>
  <si>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</si>
  <si>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</si>
  <si>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</si>
  <si>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</si>
  <si>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</si>
  <si>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</si>
  <si>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</si>
  <si>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</si>
  <si>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</si>
  <si>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</si>
  <si>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</si>
  <si>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</si>
  <si>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</si>
  <si>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</si>
  <si>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</si>
  <si>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</si>
  <si>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</si>
  <si>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</si>
  <si>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</si>
  <si>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</si>
  <si>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</si>
  <si>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</si>
  <si>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</si>
  <si>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</si>
  <si>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</si>
  <si>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</si>
  <si>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</si>
  <si>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</si>
  <si>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</si>
  <si>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</si>
  <si>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</si>
  <si>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</si>
  <si>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</si>
  <si>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</si>
  <si>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</si>
  <si>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</si>
  <si>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</si>
  <si>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</si>
  <si>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</si>
  <si>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</si>
  <si>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</si>
  <si>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</si>
  <si>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</si>
  <si>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</si>
  <si>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</si>
  <si>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</si>
  <si>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</si>
  <si>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</si>
  <si>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</si>
  <si>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</si>
  <si>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</si>
  <si>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</si>
  <si>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</si>
  <si>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</si>
  <si>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</si>
  <si>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</si>
  <si>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</si>
  <si>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</si>
  <si>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</si>
  <si>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</si>
  <si>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</si>
  <si>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</si>
  <si>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</si>
  <si>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</si>
  <si>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</si>
  <si>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</si>
  <si>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</si>
  <si>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</si>
  <si>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</si>
  <si>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</si>
  <si>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</si>
  <si>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</si>
  <si>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</si>
  <si>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</si>
  <si>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</si>
  <si>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</si>
  <si>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</si>
  <si>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</si>
  <si>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</si>
  <si>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</si>
  <si>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</si>
  <si>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</si>
  <si>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</si>
  <si>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</si>
  <si>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</si>
  <si>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</si>
  <si>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</si>
  <si>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</si>
  <si>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</si>
  <si>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</si>
  <si>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</si>
  <si>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</si>
  <si>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</si>
  <si>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</si>
  <si>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</si>
  <si>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</si>
  <si>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</si>
  <si>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</si>
  <si>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</si>
  <si>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</si>
  <si>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</si>
  <si>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</si>
  <si>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</si>
  <si>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</si>
  <si>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</si>
  <si>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</si>
  <si>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</si>
  <si>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</si>
  <si>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</si>
  <si>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</si>
  <si>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</si>
  <si>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</si>
  <si>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</si>
  <si>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</si>
  <si>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</si>
  <si>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</si>
  <si>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</si>
  <si>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</si>
  <si>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</si>
  <si>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</si>
  <si>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</si>
  <si>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</si>
  <si>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</si>
  <si>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</si>
  <si>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</si>
  <si>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</si>
  <si>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</si>
  <si>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</si>
  <si>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</si>
  <si>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</si>
  <si>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</si>
  <si>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</si>
  <si>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</si>
  <si>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</si>
  <si>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</si>
  <si>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</si>
  <si>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</si>
  <si>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</si>
  <si>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</si>
  <si>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</si>
  <si>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</si>
  <si>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</si>
  <si>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</si>
  <si>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</si>
  <si>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</si>
  <si>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</si>
  <si>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</si>
  <si>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</si>
  <si>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</si>
  <si>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</si>
  <si>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</si>
  <si>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</si>
  <si>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</si>
  <si>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</si>
  <si>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</si>
  <si>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</si>
  <si>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</si>
  <si>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</si>
  <si>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</si>
  <si>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</si>
  <si>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</si>
  <si>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</si>
  <si>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</si>
  <si>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</si>
  <si>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</si>
  <si>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</si>
  <si>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</si>
  <si>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</si>
  <si>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</si>
  <si>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</si>
  <si>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</si>
  <si>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</si>
  <si>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</si>
  <si>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</si>
  <si>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</si>
  <si>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</si>
  <si>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</si>
  <si>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</si>
  <si>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</si>
  <si>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</si>
  <si>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</si>
  <si>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</si>
  <si>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</si>
  <si>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</si>
  <si>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</si>
  <si>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</si>
  <si>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</si>
  <si>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</si>
  <si>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</si>
  <si>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</si>
  <si>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</si>
  <si>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</si>
  <si>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</si>
  <si>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</si>
  <si>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</si>
  <si>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</si>
  <si>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</si>
  <si>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</si>
  <si>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</si>
  <si>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</si>
  <si>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</si>
  <si>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</si>
  <si>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</si>
  <si>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</si>
  <si>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</si>
  <si>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</si>
  <si>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</si>
  <si>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</si>
  <si>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</si>
  <si>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</si>
  <si>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</si>
  <si>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</si>
  <si>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</si>
  <si>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</si>
  <si>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</si>
  <si>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</si>
  <si>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</si>
  <si>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</si>
  <si>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</si>
  <si>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</si>
  <si>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</si>
  <si>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</si>
  <si>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</si>
  <si>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</si>
  <si>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</si>
  <si>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</si>
  <si>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</si>
  <si>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</si>
  <si>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</si>
  <si>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</si>
  <si>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</si>
  <si>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</si>
  <si>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</si>
  <si>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</si>
  <si>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</si>
  <si>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</si>
  <si>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</si>
  <si>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</si>
  <si>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</si>
  <si>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</si>
  <si>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</si>
  <si>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</si>
  <si>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</si>
  <si>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</si>
  <si>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</si>
  <si>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</si>
  <si>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</si>
  <si>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</si>
  <si>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</si>
  <si>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</si>
  <si>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</si>
  <si>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</si>
  <si>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</si>
  <si>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</si>
  <si>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</si>
  <si>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</si>
  <si>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</si>
  <si>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</si>
  <si>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</si>
  <si>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</si>
  <si>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</si>
  <si>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</si>
  <si>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</si>
  <si>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</si>
  <si>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</si>
  <si>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</si>
  <si>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</si>
  <si>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</si>
  <si>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</si>
  <si>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</si>
  <si>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</si>
  <si>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</si>
  <si>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</si>
  <si>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</si>
  <si>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</si>
  <si>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</si>
  <si>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</si>
  <si>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</si>
  <si>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</si>
  <si>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</si>
  <si>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</si>
  <si>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</si>
  <si>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</si>
  <si>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</si>
  <si>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</si>
  <si>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</si>
  <si>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</si>
  <si>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</si>
  <si>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</si>
  <si>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</si>
  <si>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</si>
  <si>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</si>
  <si>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</si>
  <si>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</si>
  <si>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</si>
  <si>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</si>
  <si>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</si>
  <si>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</si>
  <si>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</si>
  <si>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</si>
  <si>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</si>
  <si>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</si>
  <si>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</si>
  <si>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</si>
  <si>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</si>
  <si>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</si>
  <si>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</si>
  <si>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</si>
  <si>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</si>
  <si>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</si>
  <si>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</si>
  <si>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</si>
  <si>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</si>
  <si>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</si>
  <si>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</si>
  <si>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</si>
  <si>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</si>
  <si>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</si>
  <si>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</si>
  <si>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</si>
  <si>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</si>
  <si>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</si>
  <si>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</si>
  <si>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</si>
  <si>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</si>
  <si>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</si>
  <si>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</si>
  <si>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</si>
  <si>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</si>
  <si>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</si>
  <si>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</si>
  <si>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</si>
  <si>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</si>
  <si>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</si>
  <si>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</si>
  <si>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</si>
  <si>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</si>
  <si>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</si>
  <si>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</si>
  <si>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</si>
  <si>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</si>
  <si>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</si>
  <si>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</si>
  <si>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</si>
  <si>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</si>
  <si>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</si>
  <si>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</si>
  <si>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</si>
  <si>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</si>
  <si>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</si>
  <si>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</si>
  <si>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</si>
  <si>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</si>
  <si>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</si>
  <si>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</si>
  <si>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</si>
  <si>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</si>
  <si>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</si>
  <si>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</si>
  <si>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</si>
  <si>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</si>
  <si>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</si>
  <si>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</si>
  <si>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</si>
  <si>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</si>
  <si>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</si>
  <si>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</si>
  <si>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</si>
  <si>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</si>
  <si>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</si>
  <si>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</si>
  <si>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</si>
  <si>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</si>
  <si>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</si>
  <si>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</si>
  <si>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</si>
  <si>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</si>
  <si>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</si>
  <si>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</si>
  <si>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</si>
  <si>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</si>
  <si>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</si>
  <si>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</si>
  <si>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</si>
  <si>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</si>
  <si>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</si>
  <si>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</si>
  <si>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</si>
  <si>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</si>
  <si>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</si>
  <si>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</si>
  <si>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</si>
  <si>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</si>
  <si>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</si>
  <si>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</si>
  <si>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</si>
  <si>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</si>
  <si>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</si>
  <si>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</si>
  <si>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</si>
  <si>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</si>
  <si>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</si>
  <si>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</si>
  <si>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</si>
  <si>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</si>
  <si>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</si>
  <si>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</si>
  <si>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</si>
  <si>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</si>
  <si>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</si>
  <si>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</si>
  <si>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</si>
  <si>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</si>
  <si>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</si>
  <si>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</si>
  <si>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</si>
  <si>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</si>
  <si>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</si>
  <si>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</si>
  <si>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</si>
  <si>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</si>
  <si>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</si>
  <si>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</si>
  <si>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</si>
  <si>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</si>
  <si>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</si>
  <si>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</si>
  <si>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</si>
  <si>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</si>
  <si>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</si>
  <si>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</si>
  <si>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</si>
  <si>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</si>
  <si>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</si>
  <si>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</si>
  <si>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</si>
  <si>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</si>
  <si>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</si>
  <si>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</si>
  <si>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</si>
  <si>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</si>
  <si>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</si>
  <si>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</si>
  <si>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</si>
  <si>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</si>
  <si>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</si>
  <si>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</si>
  <si>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</si>
  <si>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</si>
  <si>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</si>
  <si>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</si>
  <si>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</si>
  <si>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</si>
  <si>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</si>
  <si>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</si>
  <si>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</si>
  <si>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</si>
  <si>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</si>
  <si>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</si>
  <si>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</si>
  <si>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</si>
  <si>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</si>
  <si>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</si>
  <si>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</si>
  <si>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</si>
  <si>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</si>
  <si>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</si>
  <si>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</si>
  <si>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</si>
  <si>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</si>
  <si>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</si>
  <si>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</si>
  <si>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</si>
  <si>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</si>
  <si>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</si>
  <si>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</si>
  <si>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</si>
  <si>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</si>
  <si>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</si>
  <si>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</si>
  <si>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</si>
  <si>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</si>
  <si>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</si>
  <si>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</si>
  <si>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</si>
  <si>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</si>
  <si>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</si>
  <si>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</si>
  <si>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</si>
  <si>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</si>
  <si>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</si>
  <si>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</si>
  <si>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</si>
  <si>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</si>
  <si>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</si>
  <si>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</si>
  <si>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</si>
  <si>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</si>
  <si>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</si>
  <si>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</si>
  <si>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</si>
  <si>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</si>
  <si>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</si>
  <si>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</si>
  <si>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</si>
  <si>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</si>
  <si>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</si>
  <si>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</si>
  <si>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</si>
  <si>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</si>
  <si>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</si>
  <si>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</si>
  <si>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</si>
  <si>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</si>
  <si>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</si>
  <si>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</si>
  <si>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</si>
  <si>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</si>
  <si>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</si>
  <si>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</si>
  <si>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</si>
  <si>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</si>
  <si>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</si>
  <si>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</si>
  <si>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</si>
  <si>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</si>
  <si>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</si>
  <si>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</si>
  <si>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</si>
  <si>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</si>
  <si>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</si>
  <si>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</si>
  <si>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</si>
  <si>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</si>
  <si>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</si>
  <si>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</si>
  <si>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</si>
  <si>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</si>
  <si>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</si>
  <si>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</si>
  <si>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</si>
  <si>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</si>
  <si>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</si>
  <si>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</si>
  <si>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</si>
  <si>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</si>
  <si>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</si>
  <si>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</si>
  <si>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</si>
  <si>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</si>
  <si>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</si>
  <si>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</si>
  <si>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</si>
  <si>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</si>
  <si>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</si>
  <si>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</si>
  <si>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</si>
  <si>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</si>
  <si>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</si>
  <si>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</si>
  <si>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</si>
  <si>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</si>
  <si>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</si>
  <si>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</si>
  <si>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</si>
  <si>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</si>
  <si>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</si>
  <si>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</si>
  <si>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</si>
  <si>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</si>
  <si>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</si>
  <si>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</si>
  <si>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</si>
  <si>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</si>
  <si>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</si>
  <si>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</si>
  <si>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</si>
  <si>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</si>
  <si>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</si>
  <si>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</si>
  <si>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</si>
  <si>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</si>
  <si>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</si>
  <si>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</si>
  <si>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</si>
  <si>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</si>
  <si>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</si>
  <si>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</si>
  <si>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</si>
  <si>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</si>
  <si>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</si>
  <si>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</si>
  <si>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</si>
  <si>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</si>
  <si>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</si>
  <si>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</si>
  <si>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</si>
  <si>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</si>
  <si>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</si>
  <si>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</si>
  <si>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</si>
  <si>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</si>
  <si>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</si>
  <si>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</si>
  <si>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</si>
  <si>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</si>
  <si>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</si>
  <si>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</si>
  <si>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</si>
  <si>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</si>
  <si>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</si>
  <si>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</si>
  <si>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</si>
  <si>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</si>
  <si>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</si>
  <si>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</si>
  <si>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</si>
  <si>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</si>
  <si>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</si>
  <si>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</si>
  <si>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</si>
  <si>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</si>
  <si>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</si>
  <si>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</si>
  <si>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</si>
  <si>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</si>
  <si>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</si>
  <si>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</si>
  <si>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</si>
  <si>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</si>
  <si>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</si>
  <si>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</si>
  <si>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</si>
  <si>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</si>
  <si>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</si>
  <si>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</si>
  <si>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</si>
  <si>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</si>
  <si>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</si>
  <si>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</si>
  <si>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</si>
  <si>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</si>
  <si>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</si>
  <si>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</si>
  <si>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</si>
  <si>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</si>
  <si>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</si>
  <si>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</si>
  <si>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</si>
  <si>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</si>
  <si>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</si>
  <si>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</si>
  <si>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</si>
  <si>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</si>
  <si>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</si>
  <si>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</si>
  <si>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</si>
  <si>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</si>
  <si>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</si>
  <si>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</si>
  <si>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</si>
  <si>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</si>
  <si>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</si>
  <si>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</si>
  <si>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</si>
  <si>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</si>
  <si>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</si>
  <si>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</si>
  <si>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</si>
  <si>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</si>
  <si>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</si>
  <si>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</si>
  <si>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</si>
  <si>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</si>
  <si>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</si>
  <si>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</si>
  <si>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</si>
  <si>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</si>
  <si>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</si>
  <si>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</si>
  <si>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</si>
  <si>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</si>
  <si>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</si>
  <si>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</si>
  <si>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</si>
  <si>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</si>
  <si>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</si>
  <si>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</si>
  <si>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</si>
  <si>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</si>
  <si>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</si>
  <si>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</si>
  <si>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</si>
  <si>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</si>
  <si>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</si>
  <si>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</si>
  <si>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</si>
  <si>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</si>
  <si>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</si>
  <si>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</si>
  <si>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</si>
  <si>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</si>
  <si>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</si>
  <si>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</si>
  <si>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</si>
  <si>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</si>
  <si>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</si>
  <si>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</si>
  <si>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</si>
  <si>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</si>
  <si>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</si>
  <si>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</si>
  <si>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</si>
  <si>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</si>
  <si>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</si>
  <si>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</si>
  <si>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</si>
  <si>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</si>
  <si>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</si>
  <si>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</si>
  <si>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</si>
  <si>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</si>
  <si>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</si>
  <si>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</si>
  <si>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</si>
  <si>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</si>
  <si>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</si>
  <si>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</si>
  <si>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</si>
  <si>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</si>
  <si>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</si>
  <si>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</si>
  <si>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</si>
  <si>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</si>
  <si>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</si>
  <si>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</si>
  <si>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</si>
  <si>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</si>
  <si>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</si>
  <si>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</si>
  <si>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</si>
  <si>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</si>
  <si>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</si>
  <si>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</si>
  <si>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</si>
  <si>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</si>
  <si>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</si>
  <si>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</si>
  <si>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</si>
  <si>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</si>
  <si>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</si>
  <si>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</si>
  <si>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</si>
  <si>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</si>
  <si>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</si>
  <si>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</si>
  <si>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</si>
  <si>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</si>
  <si>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</si>
  <si>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</si>
  <si>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</si>
  <si>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</si>
  <si>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</si>
  <si>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</si>
  <si>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</si>
  <si>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</si>
  <si>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</si>
  <si>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</si>
  <si>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</si>
  <si>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</si>
  <si>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</si>
  <si>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</si>
  <si>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</si>
  <si>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</si>
  <si>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</si>
  <si>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</si>
  <si>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</si>
  <si>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</si>
  <si>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</si>
  <si>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</si>
  <si>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</si>
  <si>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</si>
  <si>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</si>
  <si>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</si>
  <si>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</si>
  <si>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</si>
  <si>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</si>
  <si>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</si>
  <si>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</si>
  <si>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</si>
  <si>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</si>
  <si>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</si>
  <si>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</si>
  <si>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</si>
  <si>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</si>
  <si>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</si>
  <si>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</si>
  <si>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</si>
  <si>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</si>
  <si>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</si>
  <si>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</si>
  <si>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</si>
  <si>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</si>
  <si>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</si>
  <si>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</si>
  <si>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</si>
  <si>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</si>
  <si>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</si>
  <si>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</si>
  <si>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</si>
  <si>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</si>
  <si>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</si>
  <si>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</si>
  <si>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</si>
  <si>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</si>
  <si>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</si>
  <si>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</si>
  <si>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</si>
  <si>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</si>
  <si>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</si>
  <si>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</si>
  <si>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</si>
  <si>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</si>
  <si>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</si>
  <si>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</si>
  <si>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</si>
  <si>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</si>
  <si>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</si>
  <si>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</si>
  <si>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</si>
  <si>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</si>
  <si>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</si>
  <si>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</si>
  <si>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</si>
  <si>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</si>
  <si>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</si>
  <si>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</si>
  <si>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</si>
  <si>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</si>
  <si>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</si>
  <si>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</si>
  <si>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</si>
  <si>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</si>
  <si>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</si>
  <si>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</si>
  <si>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</si>
  <si>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</si>
  <si>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</si>
  <si>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</si>
  <si>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</si>
  <si>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</si>
  <si>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</si>
  <si>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</si>
  <si>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</si>
  <si>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</si>
  <si>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</si>
  <si>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</si>
  <si>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</si>
  <si>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</si>
  <si>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</si>
  <si>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</si>
  <si>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</si>
  <si>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</si>
  <si>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</si>
  <si>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</si>
  <si>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</si>
  <si>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</si>
  <si>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</si>
  <si>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</si>
  <si>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</si>
  <si>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</si>
  <si>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</si>
  <si>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</si>
  <si>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</si>
  <si>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</si>
  <si>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</si>
  <si>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</si>
  <si>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</si>
  <si>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</si>
  <si>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</si>
  <si>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</si>
  <si>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</si>
  <si>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</si>
  <si>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</si>
  <si>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</si>
  <si>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</si>
  <si>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</si>
  <si>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</si>
  <si>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</si>
  <si>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</si>
  <si>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</si>
  <si>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</si>
  <si>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</si>
  <si>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</si>
  <si>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</si>
  <si>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</si>
  <si>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</si>
  <si>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</si>
  <si>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</si>
  <si>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</si>
  <si>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</si>
  <si>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</si>
  <si>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</si>
  <si>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</si>
  <si>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</si>
  <si>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</si>
  <si>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</si>
  <si>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</si>
  <si>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</si>
  <si>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</si>
  <si>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</si>
  <si>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</si>
  <si>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</si>
  <si>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</si>
  <si>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</si>
  <si>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</si>
  <si>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</si>
  <si>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</si>
  <si>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</si>
  <si>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</si>
  <si>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</si>
  <si>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</si>
  <si>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</si>
  <si>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</si>
  <si>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</si>
  <si>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</si>
  <si>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</si>
  <si>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</si>
  <si>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</si>
  <si>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</si>
  <si>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</si>
  <si>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</si>
  <si>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</si>
  <si>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</si>
  <si>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</si>
  <si>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</si>
  <si>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</si>
  <si>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</si>
  <si>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</si>
  <si>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</si>
  <si>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</si>
  <si>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</si>
  <si>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</si>
  <si>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</si>
  <si>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</si>
  <si>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</si>
  <si>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</si>
  <si>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</si>
  <si>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</si>
  <si>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</si>
  <si>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</si>
  <si>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</si>
  <si>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</si>
  <si>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</si>
  <si>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</si>
  <si>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</si>
  <si>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</si>
  <si>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</si>
  <si>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</si>
  <si>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</si>
  <si>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</si>
  <si>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</si>
  <si>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</si>
  <si>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</si>
  <si>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</si>
  <si>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</si>
  <si>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</si>
  <si>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</si>
  <si>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</si>
  <si>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</si>
  <si>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</si>
  <si>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</si>
  <si>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</si>
  <si>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</si>
  <si>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</si>
  <si>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</si>
  <si>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</si>
  <si>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</si>
  <si>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</si>
  <si>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</si>
  <si>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</si>
  <si>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</si>
  <si>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</si>
  <si>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</si>
  <si>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</si>
  <si>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</si>
  <si>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</si>
  <si>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</si>
  <si>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</si>
  <si>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</si>
  <si>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</si>
  <si>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</si>
  <si>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</si>
  <si>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</si>
  <si>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</si>
  <si>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</si>
  <si>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</si>
  <si>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</si>
  <si>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</si>
  <si>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</si>
  <si>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</si>
  <si>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</si>
  <si>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</si>
  <si>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</si>
  <si>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</si>
  <si>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</si>
  <si>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</si>
  <si>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</si>
  <si>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</si>
  <si>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</si>
  <si>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</si>
  <si>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</si>
  <si>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</si>
  <si>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</si>
  <si>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</si>
  <si>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</si>
  <si>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</si>
  <si>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</si>
  <si>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</si>
  <si>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</si>
  <si>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</si>
  <si>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</si>
  <si>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</si>
  <si>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</si>
  <si>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</si>
  <si>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</si>
  <si>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</si>
  <si>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</si>
  <si>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</si>
  <si>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</si>
  <si>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</si>
  <si>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</si>
  <si>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</si>
  <si>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</si>
  <si>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</si>
  <si>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</si>
  <si>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</si>
  <si>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</si>
  <si>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</si>
  <si>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</si>
  <si>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</si>
  <si>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</si>
  <si>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</si>
  <si>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</si>
  <si>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</si>
  <si>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</si>
  <si>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</si>
  <si>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</si>
  <si>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</si>
  <si>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</si>
  <si>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</si>
  <si>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</si>
  <si>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</si>
  <si>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</si>
  <si>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</si>
  <si>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</si>
  <si>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</si>
  <si>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</si>
  <si>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</si>
  <si>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</si>
  <si>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</si>
  <si>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</si>
  <si>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</si>
  <si>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</si>
  <si>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</si>
  <si>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</si>
  <si>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</si>
  <si>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</si>
  <si>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</si>
  <si>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</si>
  <si>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</si>
  <si>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</si>
  <si>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</si>
  <si>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</si>
  <si>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</si>
  <si>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</si>
  <si>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</si>
  <si>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</si>
  <si>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</si>
  <si>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</si>
  <si>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</si>
  <si>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</si>
  <si>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</si>
  <si>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</si>
  <si>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</si>
  <si>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</si>
  <si>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</si>
  <si>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</si>
  <si>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</si>
  <si>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</si>
  <si>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</si>
  <si>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</si>
  <si>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</si>
  <si>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</si>
  <si>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</si>
  <si>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</si>
  <si>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</si>
  <si>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</si>
  <si>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</si>
  <si>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</si>
  <si>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</si>
  <si>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</si>
  <si>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</si>
  <si>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</si>
  <si>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</si>
  <si>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</si>
  <si>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</si>
  <si>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</si>
  <si>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</si>
  <si>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</si>
  <si>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</si>
  <si>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</si>
  <si>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</si>
  <si>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</si>
  <si>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</si>
  <si>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</si>
  <si>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</si>
  <si>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</si>
  <si>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</si>
  <si>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</si>
  <si>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</si>
  <si>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</si>
  <si>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</si>
  <si>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</si>
  <si>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</si>
  <si>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</si>
  <si>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</si>
  <si>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</si>
  <si>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</si>
  <si>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</si>
  <si>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</si>
  <si>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</si>
  <si>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</si>
  <si>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</si>
  <si>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</si>
  <si>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</si>
  <si>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</si>
  <si>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</si>
  <si>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</si>
  <si>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</si>
  <si>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</si>
  <si>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</si>
  <si>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</si>
  <si>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</si>
  <si>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</si>
  <si>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</si>
  <si>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</si>
  <si>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</si>
  <si>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</si>
  <si>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</si>
  <si>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</si>
  <si>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</si>
  <si>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</si>
  <si>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</si>
  <si>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</si>
  <si>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</si>
  <si>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</si>
  <si>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</si>
  <si>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</si>
  <si>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</si>
  <si>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</si>
  <si>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</si>
  <si>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</si>
  <si>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</si>
  <si>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</si>
  <si>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</si>
  <si>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</si>
  <si>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</si>
  <si>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</si>
  <si>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</si>
  <si>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</si>
  <si>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</si>
  <si>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</si>
  <si>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</si>
  <si>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</si>
  <si>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</si>
  <si>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</si>
  <si>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</si>
  <si>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</si>
  <si>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</si>
  <si>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</si>
  <si>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</si>
  <si>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</si>
  <si>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</si>
  <si>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</si>
  <si>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</si>
  <si>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</si>
  <si>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</si>
  <si>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</si>
  <si>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</si>
  <si>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</si>
  <si>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</si>
  <si>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</si>
  <si>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</si>
  <si>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</si>
  <si>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</si>
  <si>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</si>
  <si>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</si>
  <si>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</si>
  <si>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</si>
  <si>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</si>
  <si>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</si>
  <si>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</si>
  <si>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</si>
  <si>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</si>
  <si>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</si>
  <si>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</si>
  <si>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</si>
  <si>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</si>
  <si>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</si>
  <si>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</si>
  <si>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</si>
  <si>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</si>
  <si>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</si>
  <si>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</si>
  <si>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</si>
  <si>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</si>
  <si>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</si>
  <si>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</si>
  <si>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</si>
  <si>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</si>
  <si>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</si>
  <si>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</si>
  <si>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</si>
  <si>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</si>
  <si>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</si>
  <si>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</si>
  <si>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</si>
  <si>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</si>
  <si>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</si>
  <si>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</si>
  <si>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</si>
  <si>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</si>
  <si>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</si>
  <si>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</si>
  <si>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</si>
  <si>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</si>
  <si>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</si>
  <si>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</si>
  <si>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</si>
  <si>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</si>
  <si>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</si>
  <si>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</si>
  <si>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</si>
  <si>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</si>
  <si>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</si>
  <si>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</si>
  <si>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</si>
  <si>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</si>
  <si>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</si>
  <si>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</si>
  <si>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</si>
  <si>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</si>
  <si>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</si>
  <si>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</si>
  <si>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</si>
  <si>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</si>
  <si>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</si>
  <si>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</si>
  <si>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</si>
  <si>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</si>
  <si>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</si>
  <si>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</si>
  <si>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</si>
  <si>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</si>
  <si>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</si>
  <si>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</si>
  <si>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</si>
  <si>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</si>
  <si>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</si>
  <si>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</si>
  <si>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</si>
  <si>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</si>
  <si>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</si>
  <si>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</si>
  <si>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</si>
  <si>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</si>
  <si>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</si>
  <si>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</si>
  <si>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</si>
  <si>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</si>
  <si>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</si>
  <si>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</si>
  <si>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</si>
  <si>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</si>
  <si>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</si>
  <si>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</si>
  <si>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</si>
  <si>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</si>
  <si>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</si>
  <si>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</si>
  <si>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</si>
  <si>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</si>
  <si>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</si>
  <si>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</si>
  <si>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</si>
  <si>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</si>
  <si>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</si>
  <si>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</si>
  <si>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</si>
  <si>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</si>
  <si>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</si>
  <si>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</si>
  <si>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</si>
  <si>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</si>
  <si>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</si>
  <si>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</si>
  <si>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</si>
  <si>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</si>
  <si>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</si>
  <si>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</si>
  <si>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</si>
  <si>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</si>
  <si>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</si>
  <si>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</si>
  <si>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</si>
  <si>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</si>
  <si>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</si>
  <si>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</si>
  <si>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</si>
  <si>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</si>
  <si>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</si>
  <si>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</si>
  <si>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</si>
  <si>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</si>
  <si>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</si>
  <si>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</si>
  <si>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</si>
  <si>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</si>
  <si>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</si>
  <si>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</si>
  <si>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</si>
  <si>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</si>
  <si>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</si>
  <si>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</si>
  <si>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</si>
  <si>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</si>
  <si>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</si>
  <si>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</si>
  <si>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</si>
  <si>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</si>
  <si>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</si>
  <si>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</si>
  <si>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</si>
  <si>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</si>
  <si>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</si>
  <si>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</si>
  <si>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</si>
  <si>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</si>
  <si>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</si>
  <si>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</si>
  <si>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</si>
  <si>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</si>
  <si>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</si>
  <si>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</si>
  <si>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</si>
  <si>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</si>
  <si>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</si>
  <si>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</si>
  <si>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</si>
  <si>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</si>
  <si>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</si>
  <si>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</si>
  <si>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</si>
  <si>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</si>
  <si>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</si>
  <si>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</si>
  <si>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</si>
  <si>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</si>
  <si>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</si>
  <si>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</si>
  <si>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</si>
  <si>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</si>
  <si>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</si>
  <si>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</si>
  <si>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</si>
  <si>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</si>
  <si>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</si>
  <si>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</si>
  <si>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</si>
  <si>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</si>
  <si>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</si>
  <si>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</si>
  <si>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</si>
  <si>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</si>
  <si>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</si>
  <si>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</si>
  <si>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</si>
  <si>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</si>
  <si>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</si>
  <si>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</si>
  <si>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</si>
  <si>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</si>
  <si>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</si>
  <si>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</si>
  <si>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</si>
  <si>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</si>
  <si>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</si>
  <si>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</si>
  <si>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</si>
  <si>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</si>
  <si>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</si>
  <si>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</si>
  <si>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</si>
  <si>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</si>
  <si>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</si>
  <si>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</si>
  <si>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</si>
  <si>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</si>
  <si>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</si>
  <si>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</si>
  <si>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</si>
  <si>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</si>
  <si>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</si>
  <si>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</si>
  <si>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</si>
  <si>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</si>
  <si>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</si>
  <si>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</si>
  <si>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</si>
  <si>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</si>
  <si>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</si>
  <si>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</si>
  <si>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</si>
  <si>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</si>
  <si>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</si>
  <si>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</si>
  <si>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</si>
  <si>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</si>
  <si>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</si>
  <si>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</si>
  <si>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</si>
  <si>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</si>
  <si>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</si>
  <si>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</si>
  <si>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</si>
  <si>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</si>
  <si>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</si>
  <si>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</si>
  <si>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</si>
  <si>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</si>
  <si>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</si>
  <si>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</si>
  <si>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</si>
  <si>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</si>
  <si>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</si>
  <si>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</si>
  <si>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</si>
  <si>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</si>
  <si>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</si>
  <si>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</si>
  <si>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</si>
  <si>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</si>
  <si>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</si>
  <si>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</si>
  <si>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</si>
  <si>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</si>
  <si>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</si>
  <si>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</si>
  <si>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</si>
  <si>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</si>
  <si>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</si>
  <si>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</si>
  <si>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</si>
  <si>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</si>
  <si>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</si>
  <si>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</si>
  <si>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</si>
  <si>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</si>
  <si>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</si>
  <si>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</si>
  <si>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</si>
  <si>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</si>
  <si>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</si>
  <si>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</si>
  <si>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</si>
  <si>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</si>
  <si>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</si>
  <si>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</si>
  <si>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</si>
  <si>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</si>
  <si>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</si>
  <si>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</si>
  <si>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</si>
  <si>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</si>
  <si>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</si>
  <si>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</si>
  <si>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</si>
  <si>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</si>
  <si>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</si>
  <si>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</si>
  <si>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</si>
  <si>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</si>
  <si>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</si>
  <si>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</si>
  <si>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</si>
  <si>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</si>
  <si>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</si>
  <si>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</si>
  <si>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</si>
  <si>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</si>
  <si>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</si>
  <si>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</si>
  <si>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</si>
  <si>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</si>
  <si>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</si>
  <si>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</si>
  <si>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</si>
  <si>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</si>
  <si>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</si>
  <si>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</si>
  <si>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</si>
  <si>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</si>
  <si>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</si>
  <si>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</si>
  <si>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</si>
  <si>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</si>
  <si>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</si>
  <si>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</si>
  <si>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</si>
  <si>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</si>
  <si>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</si>
  <si>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</si>
  <si>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</si>
  <si>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</si>
  <si>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</si>
  <si>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</si>
  <si>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</si>
  <si>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</si>
  <si>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</si>
  <si>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</si>
  <si>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</si>
  <si>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</si>
  <si>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</si>
  <si>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</si>
  <si>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</si>
  <si>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</si>
  <si>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</si>
  <si>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</si>
  <si>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</si>
  <si>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</si>
  <si>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</si>
  <si>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</si>
  <si>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</si>
  <si>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</si>
  <si>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</si>
  <si>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</si>
  <si>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</si>
  <si>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</si>
  <si>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</si>
  <si>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</si>
  <si>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</si>
  <si>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</si>
  <si>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</si>
  <si>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</si>
  <si>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</si>
  <si>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</si>
  <si>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</si>
  <si>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</si>
  <si>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</si>
  <si>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</si>
  <si>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</si>
  <si>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</si>
  <si>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</si>
  <si>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</si>
  <si>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</si>
  <si>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</si>
  <si>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</si>
  <si>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</si>
  <si>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</si>
  <si>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</si>
  <si>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</si>
  <si>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</si>
  <si>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</si>
  <si>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</si>
  <si>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</si>
  <si>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</si>
  <si>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</si>
  <si>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</si>
  <si>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</si>
  <si>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</si>
  <si>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</si>
  <si>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</si>
  <si>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</si>
  <si>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</si>
  <si>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</si>
  <si>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</si>
  <si>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</si>
  <si>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</si>
  <si>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</si>
  <si>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</si>
  <si>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</si>
  <si>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</si>
  <si>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</si>
  <si>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</si>
  <si>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</si>
  <si>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</si>
  <si>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</si>
  <si>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</si>
  <si>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</si>
  <si>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</si>
  <si>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</si>
  <si>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</si>
  <si>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</si>
  <si>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</si>
  <si>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</si>
  <si>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</si>
  <si>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</si>
  <si>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</si>
  <si>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</si>
  <si>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</si>
  <si>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</si>
  <si>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</si>
  <si>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</si>
  <si>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</si>
  <si>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</si>
  <si>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</si>
  <si>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</si>
  <si>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</si>
  <si>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</si>
  <si>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</si>
  <si>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</si>
  <si>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</si>
  <si>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</si>
  <si>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</si>
  <si>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</si>
  <si>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</si>
  <si>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</si>
  <si>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</si>
  <si>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</si>
  <si>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</si>
  <si>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</si>
  <si>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</si>
  <si>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</si>
  <si>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</si>
  <si>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</si>
  <si>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</si>
  <si>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</si>
  <si>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</si>
  <si>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</si>
  <si>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</si>
  <si>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</si>
  <si>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</si>
  <si>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</si>
  <si>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</si>
  <si>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</si>
  <si>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</si>
  <si>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</si>
  <si>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</si>
  <si>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</si>
  <si>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</si>
  <si>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</si>
  <si>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</si>
  <si>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</si>
  <si>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</si>
  <si>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</si>
  <si>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</si>
  <si>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</si>
  <si>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</si>
  <si>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</si>
  <si>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</si>
  <si>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</si>
  <si>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</si>
  <si>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</si>
  <si>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</si>
  <si>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</si>
  <si>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</si>
  <si>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</si>
  <si>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</si>
  <si>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</si>
  <si>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</si>
  <si>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</si>
  <si>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</si>
  <si>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</si>
  <si>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</si>
  <si>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</si>
  <si>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</si>
  <si>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</si>
  <si>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</si>
  <si>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</si>
  <si>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</si>
  <si>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</si>
  <si>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</si>
  <si>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</si>
  <si>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</si>
  <si>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</si>
  <si>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</si>
  <si>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</si>
  <si>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</si>
  <si>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</si>
  <si>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</si>
  <si>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</si>
  <si>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</si>
  <si>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</si>
  <si>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</si>
  <si>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</si>
  <si>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</si>
  <si>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</si>
  <si>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</si>
  <si>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</si>
  <si>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</si>
  <si>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</si>
  <si>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</si>
  <si>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</si>
  <si>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</si>
  <si>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</si>
  <si>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</si>
  <si>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</si>
  <si>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</si>
  <si>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</si>
  <si>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</si>
  <si>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</si>
  <si>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</si>
  <si>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</si>
  <si>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</si>
  <si>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</si>
  <si>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</si>
  <si>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</si>
  <si>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</si>
  <si>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</si>
  <si>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</si>
  <si>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</si>
  <si>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</si>
  <si>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</si>
  <si>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</si>
  <si>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</si>
  <si>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</si>
  <si>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</si>
  <si>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</si>
  <si>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</si>
  <si>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</si>
  <si>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</si>
  <si>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</si>
  <si>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</si>
  <si>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</si>
  <si>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</si>
  <si>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</si>
  <si>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</si>
  <si>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</si>
  <si>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</si>
  <si>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</si>
  <si>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</si>
  <si>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</si>
  <si>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</si>
  <si>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</si>
  <si>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</si>
  <si>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</si>
  <si>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</si>
  <si>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</si>
  <si>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</si>
  <si>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</si>
  <si>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</si>
  <si>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</si>
  <si>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</si>
  <si>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</si>
  <si>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</si>
  <si>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</si>
  <si>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</si>
  <si>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</si>
  <si>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</si>
  <si>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</si>
  <si>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</si>
  <si>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</si>
  <si>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</si>
  <si>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</si>
  <si>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</si>
  <si>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</si>
  <si>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</si>
  <si>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</si>
  <si>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</si>
  <si>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</si>
  <si>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</si>
  <si>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</si>
  <si>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</si>
  <si>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</si>
  <si>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</si>
  <si>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</si>
  <si>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</si>
  <si>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</si>
  <si>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</si>
  <si>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</si>
  <si>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</si>
  <si>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</si>
  <si>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</si>
  <si>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</si>
  <si>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</si>
  <si>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</si>
  <si>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</si>
  <si>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</si>
  <si>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</si>
  <si>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</si>
  <si>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</si>
  <si>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</si>
  <si>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</si>
  <si>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</si>
  <si>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</si>
  <si>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</si>
  <si>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</si>
  <si>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</si>
  <si>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</si>
  <si>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</si>
  <si>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</si>
  <si>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</si>
  <si>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</si>
  <si>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</si>
  <si>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</si>
  <si>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</si>
  <si>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</si>
  <si>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</si>
  <si>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</si>
  <si>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</si>
  <si>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</si>
  <si>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</si>
  <si>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</si>
  <si>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</si>
  <si>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</si>
  <si>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</si>
  <si>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</si>
  <si>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</si>
  <si>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</si>
  <si>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</si>
  <si>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</si>
  <si>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</si>
  <si>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</si>
  <si>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</si>
  <si>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</si>
  <si>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</si>
  <si>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</si>
  <si>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</si>
  <si>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</si>
  <si>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</si>
  <si>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</si>
  <si>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</si>
  <si>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</si>
  <si>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</si>
  <si>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</si>
  <si>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</si>
  <si>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</si>
  <si>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</si>
  <si>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</si>
  <si>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</si>
  <si>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</si>
  <si>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</si>
  <si>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</si>
  <si>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</si>
  <si>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</si>
  <si>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</si>
  <si>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</si>
  <si>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</si>
  <si>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</si>
  <si>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</si>
  <si>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</si>
  <si>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</si>
  <si>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</si>
  <si>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</si>
  <si>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</si>
  <si>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</si>
  <si>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</si>
  <si>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</si>
  <si>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</si>
  <si>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</si>
  <si>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</si>
  <si>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</si>
  <si>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</si>
  <si>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</si>
  <si>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</si>
  <si>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</si>
  <si>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</si>
  <si>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</si>
  <si>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</si>
  <si>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</si>
  <si>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</si>
  <si>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</si>
  <si>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</si>
  <si>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</si>
  <si>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</si>
  <si>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</si>
  <si>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</si>
  <si>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</si>
  <si>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</si>
  <si>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</si>
  <si>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</si>
  <si>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</si>
  <si>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</si>
  <si>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</si>
  <si>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</si>
  <si>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</si>
  <si>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</si>
  <si>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</si>
  <si>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</si>
  <si>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</si>
  <si>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</si>
  <si>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</si>
  <si>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</si>
  <si>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</si>
  <si>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</si>
  <si>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</si>
  <si>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</si>
  <si>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</si>
  <si>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</si>
  <si>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</si>
  <si>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</si>
  <si>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</si>
  <si>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</si>
  <si>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</si>
  <si>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</si>
  <si>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</si>
  <si>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</si>
  <si>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</si>
  <si>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</si>
  <si>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</si>
  <si>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</si>
  <si>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</si>
  <si>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</si>
  <si>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</si>
  <si>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</si>
  <si>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</si>
  <si>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</si>
  <si>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</si>
  <si>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</si>
  <si>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</si>
  <si>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</si>
  <si>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</si>
  <si>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</si>
  <si>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</si>
  <si>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</si>
  <si>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</si>
  <si>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</si>
  <si>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</si>
  <si>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</si>
  <si>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</si>
  <si>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</si>
  <si>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</si>
  <si>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</si>
  <si>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</si>
  <si>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</si>
  <si>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</si>
  <si>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</si>
  <si>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</si>
  <si>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</si>
  <si>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</si>
  <si>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</si>
  <si>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</si>
  <si>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</si>
  <si>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</si>
  <si>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</si>
  <si>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</si>
  <si>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</si>
  <si>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</si>
  <si>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</si>
  <si>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</si>
  <si>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</si>
  <si>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</si>
  <si>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</si>
  <si>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</si>
  <si>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</si>
  <si>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</si>
  <si>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</si>
  <si>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</si>
  <si>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</si>
  <si>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</si>
  <si>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</si>
  <si>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</si>
  <si>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</si>
  <si>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</si>
  <si>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</si>
  <si>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</si>
  <si>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</si>
  <si>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</si>
  <si>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</si>
  <si>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</si>
  <si>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</si>
  <si>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</si>
  <si>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</si>
  <si>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</si>
  <si>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</si>
  <si>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</si>
  <si>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</si>
  <si>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</si>
  <si>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</si>
  <si>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</si>
  <si>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</si>
  <si>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</si>
  <si>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</si>
  <si>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</si>
  <si>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</si>
  <si>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</si>
  <si>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</si>
  <si>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</si>
  <si>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</si>
  <si>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</si>
  <si>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</si>
  <si>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</si>
  <si>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</si>
  <si>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</si>
  <si>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</si>
  <si>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</si>
  <si>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</si>
  <si>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</si>
  <si>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</si>
  <si>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</si>
  <si>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</si>
  <si>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</si>
  <si>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</si>
  <si>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</si>
  <si>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</si>
  <si>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</si>
  <si>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</si>
  <si>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</si>
  <si>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</si>
  <si>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</si>
  <si>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</si>
  <si>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</si>
  <si>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</si>
  <si>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</si>
  <si>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</si>
  <si>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</si>
  <si>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</si>
  <si>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</si>
  <si>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</si>
  <si>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</si>
  <si>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</si>
  <si>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</si>
  <si>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</si>
  <si>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</si>
  <si>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</si>
  <si>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</si>
  <si>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</si>
  <si>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</si>
  <si>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</si>
  <si>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</si>
  <si>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</si>
  <si>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</si>
  <si>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</si>
  <si>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</si>
  <si>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</si>
  <si>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</si>
  <si>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</si>
  <si>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</si>
  <si>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</si>
  <si>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</si>
  <si>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</si>
  <si>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</si>
  <si>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</si>
  <si>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</si>
  <si>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</si>
  <si>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</si>
  <si>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</si>
  <si>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</si>
  <si>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</si>
  <si>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</si>
  <si>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</si>
  <si>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</si>
  <si>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</si>
  <si>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</si>
  <si>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</si>
  <si>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</si>
  <si>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</si>
  <si>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</si>
  <si>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</si>
  <si>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</si>
  <si>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</si>
  <si>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</si>
  <si>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</si>
  <si>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</si>
  <si>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</si>
  <si>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</si>
  <si>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</si>
  <si>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</si>
  <si>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</si>
  <si>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</si>
  <si>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</si>
  <si>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</si>
  <si>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</si>
  <si>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</si>
  <si>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</si>
  <si>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</si>
  <si>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</si>
  <si>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</si>
  <si>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</si>
  <si>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</si>
  <si>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</si>
  <si>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</si>
  <si>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</si>
  <si>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</si>
  <si>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</si>
  <si>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</si>
  <si>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</si>
  <si>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</si>
  <si>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</si>
  <si>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</si>
  <si>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</si>
  <si>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</si>
  <si>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</si>
  <si>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</si>
  <si>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</si>
  <si>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</si>
  <si>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</si>
  <si>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</si>
  <si>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</si>
  <si>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</si>
  <si>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</si>
  <si>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</si>
  <si>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</si>
  <si>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</si>
  <si>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</si>
  <si>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</si>
  <si>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</si>
  <si>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</si>
  <si>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</si>
  <si>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</si>
  <si>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</si>
  <si>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</si>
  <si>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</si>
  <si>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</si>
  <si>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</si>
  <si>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</si>
  <si>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</si>
  <si>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</si>
  <si>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</si>
  <si>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</si>
  <si>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</si>
  <si>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</si>
  <si>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</si>
  <si>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</si>
  <si>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</si>
  <si>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</si>
  <si>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</si>
  <si>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</si>
  <si>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</si>
  <si>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</si>
  <si>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</si>
  <si>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</si>
  <si>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</si>
  <si>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</si>
  <si>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</si>
  <si>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</si>
  <si>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</si>
  <si>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</si>
  <si>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</si>
  <si>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</si>
  <si>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</si>
  <si>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</si>
  <si>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</si>
  <si>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</si>
  <si>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</si>
  <si>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</si>
  <si>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</si>
  <si>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</si>
  <si>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</si>
  <si>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</si>
  <si>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</si>
  <si>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</si>
  <si>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</si>
  <si>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</si>
  <si>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</si>
  <si>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</si>
  <si>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</si>
  <si>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</si>
  <si>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</si>
  <si>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</si>
  <si>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</si>
  <si>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</si>
  <si>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</si>
  <si>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</si>
  <si>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</si>
  <si>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</si>
  <si>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</si>
  <si>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</si>
  <si>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</si>
  <si>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</si>
  <si>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</si>
  <si>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</si>
  <si>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</si>
  <si>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</si>
  <si>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</si>
  <si>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</si>
  <si>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</si>
  <si>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</si>
  <si>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</si>
  <si>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</si>
  <si>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</si>
  <si>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</si>
  <si>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</si>
  <si>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</si>
  <si>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</si>
  <si>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</si>
  <si>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</si>
  <si>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</si>
  <si>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</si>
  <si>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</si>
  <si>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</si>
  <si>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</si>
  <si>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</si>
  <si>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</si>
  <si>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</si>
  <si>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</si>
  <si>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</si>
  <si>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</si>
  <si>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</si>
  <si>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</si>
  <si>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</si>
  <si>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</si>
  <si>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</si>
  <si>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</si>
  <si>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</si>
  <si>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</si>
  <si>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</si>
  <si>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</si>
  <si>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</si>
  <si>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</si>
  <si>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</si>
  <si>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</si>
  <si>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</si>
  <si>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</si>
  <si>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</si>
  <si>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</si>
  <si>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</si>
  <si>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</si>
  <si>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</si>
  <si>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</si>
  <si>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</si>
  <si>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</si>
  <si>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</si>
  <si>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</si>
  <si>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</si>
  <si>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</si>
  <si>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</si>
  <si>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</si>
  <si>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</si>
  <si>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</si>
  <si>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</si>
  <si>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</si>
  <si>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</si>
  <si>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</si>
  <si>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</si>
  <si>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</si>
  <si>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</si>
  <si>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</si>
  <si>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</si>
  <si>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</si>
  <si>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</si>
  <si>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</si>
  <si>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</si>
  <si>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</si>
  <si>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</si>
  <si>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</si>
  <si>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</si>
  <si>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</si>
  <si>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</si>
  <si>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</si>
  <si>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</si>
  <si>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</si>
  <si>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</si>
  <si>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</si>
  <si>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</si>
  <si>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</si>
  <si>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</si>
  <si>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</si>
  <si>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</si>
  <si>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</si>
  <si>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</si>
  <si>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</si>
  <si>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</si>
  <si>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</si>
  <si>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</si>
  <si>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</si>
  <si>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</si>
  <si>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</si>
  <si>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</si>
  <si>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</si>
  <si>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</si>
  <si>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</si>
  <si>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</si>
  <si>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</si>
  <si>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</si>
  <si>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</si>
  <si>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</si>
  <si>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</si>
  <si>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</si>
  <si>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</si>
  <si>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</si>
  <si>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</si>
  <si>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</si>
  <si>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</si>
  <si>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</si>
  <si>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</si>
  <si>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</si>
  <si>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</si>
  <si>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</si>
  <si>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</si>
  <si>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</si>
  <si>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</si>
  <si>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</si>
  <si>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</si>
  <si>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</si>
  <si>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</si>
  <si>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</si>
  <si>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</si>
  <si>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</si>
  <si>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</si>
  <si>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</si>
  <si>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</si>
  <si>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</si>
  <si>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</si>
  <si>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</si>
  <si>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</si>
  <si>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</si>
  <si>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</si>
  <si>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</si>
  <si>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</si>
  <si>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</si>
  <si>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</si>
  <si>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</si>
  <si>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</si>
  <si>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</si>
  <si>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</si>
  <si>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</si>
  <si>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</si>
  <si>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</si>
  <si>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</si>
  <si>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</si>
  <si>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</si>
  <si>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</si>
  <si>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</si>
  <si>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</si>
  <si>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</si>
  <si>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</si>
  <si>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</si>
  <si>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</si>
  <si>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</si>
  <si>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</si>
  <si>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</si>
  <si>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</si>
  <si>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</si>
  <si>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</si>
  <si>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</si>
  <si>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</si>
  <si>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</si>
  <si>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</si>
  <si>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</si>
  <si>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</si>
  <si>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</si>
  <si>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</si>
  <si>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</si>
  <si>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</si>
  <si>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</si>
  <si>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</si>
  <si>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</si>
  <si>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</si>
  <si>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</si>
  <si>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</si>
  <si>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</si>
  <si>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</si>
  <si>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</si>
  <si>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</si>
  <si>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</si>
  <si>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</si>
  <si>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</si>
  <si>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</si>
  <si>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</si>
  <si>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</si>
  <si>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</si>
  <si>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</si>
  <si>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</si>
  <si>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</si>
  <si>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</si>
  <si>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</si>
  <si>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</si>
  <si>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</si>
  <si>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</si>
  <si>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</si>
  <si>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</si>
  <si>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</si>
  <si>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</si>
  <si>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</si>
  <si>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</si>
  <si>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</si>
  <si>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</si>
  <si>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</si>
  <si>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</si>
  <si>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</si>
  <si>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</si>
  <si>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</si>
  <si>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</si>
  <si>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</si>
  <si>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</si>
  <si>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</si>
  <si>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</si>
  <si>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</si>
  <si>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</si>
  <si>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</si>
  <si>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</si>
  <si>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</si>
  <si>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</si>
  <si>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</si>
  <si>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</si>
  <si>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</si>
  <si>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</si>
  <si>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</si>
  <si>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</si>
  <si>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</si>
  <si>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</si>
  <si>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</si>
  <si>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</si>
  <si>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</si>
  <si>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</si>
  <si>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</si>
  <si>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</si>
  <si>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</si>
  <si>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</si>
  <si>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</si>
  <si>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</si>
  <si>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</si>
  <si>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</si>
  <si>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</si>
  <si>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</si>
  <si>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</si>
  <si>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</si>
  <si>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</si>
  <si>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</si>
  <si>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</si>
  <si>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</si>
  <si>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</si>
  <si>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</si>
  <si>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</si>
  <si>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</si>
  <si>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</si>
  <si>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</si>
  <si>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</si>
  <si>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</si>
  <si>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</si>
  <si>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</si>
  <si>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</si>
  <si>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</si>
  <si>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</si>
  <si>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</si>
  <si>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</si>
  <si>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</si>
  <si>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</si>
  <si>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</si>
  <si>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</si>
  <si>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</si>
  <si>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</si>
  <si>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</si>
  <si>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</si>
  <si>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</si>
  <si>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</si>
  <si>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</si>
  <si>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</si>
  <si>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</si>
  <si>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</si>
  <si>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</si>
  <si>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</si>
  <si>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</si>
  <si>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</si>
  <si>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</si>
  <si>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</si>
  <si>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</si>
  <si>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</si>
  <si>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</si>
  <si>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</si>
  <si>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</si>
  <si>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</si>
  <si>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</si>
  <si>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</si>
  <si>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</si>
  <si>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</si>
  <si>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</si>
  <si>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</si>
  <si>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</si>
  <si>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</si>
  <si>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</si>
  <si>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</si>
  <si>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</si>
  <si>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</si>
  <si>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</si>
  <si>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</si>
  <si>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</si>
  <si>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</si>
  <si>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</si>
  <si>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</si>
  <si>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</si>
  <si>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</si>
  <si>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</si>
  <si>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</si>
  <si>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</si>
  <si>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</si>
  <si>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</si>
  <si>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</si>
  <si>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</si>
  <si>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</si>
  <si>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</si>
  <si>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</si>
  <si>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</si>
  <si>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</si>
  <si>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</si>
  <si>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</si>
  <si>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</si>
  <si>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</si>
  <si>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</si>
  <si>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</si>
  <si>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</si>
  <si>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</si>
  <si>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</si>
  <si>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</si>
  <si>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</si>
  <si>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</si>
  <si>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</si>
  <si>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</si>
  <si>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</si>
  <si>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</si>
  <si>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</si>
  <si>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</si>
  <si>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</si>
  <si>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</si>
  <si>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</si>
  <si>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</si>
  <si>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</si>
  <si>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</si>
  <si>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</si>
  <si>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</si>
  <si>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</si>
  <si>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</si>
  <si>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</si>
  <si>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</si>
  <si>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</si>
  <si>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</si>
  <si>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</si>
  <si>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</si>
  <si>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</si>
  <si>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</si>
  <si>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</si>
  <si>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</si>
  <si>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</si>
  <si>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</si>
  <si>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</si>
  <si>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</si>
  <si>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</si>
  <si>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</si>
  <si>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</si>
  <si>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</si>
  <si>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</si>
  <si>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</si>
  <si>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</si>
  <si>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</si>
  <si>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</si>
  <si>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</si>
  <si>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</si>
  <si>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</si>
  <si>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</si>
  <si>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</si>
  <si>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</si>
  <si>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</si>
  <si>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</si>
  <si>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</si>
  <si>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</si>
  <si>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</si>
  <si>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</si>
  <si>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</si>
  <si>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</si>
  <si>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</si>
  <si>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</si>
  <si>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</si>
  <si>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</si>
  <si>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</si>
  <si>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</si>
  <si>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</si>
  <si>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</si>
  <si>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</si>
  <si>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</si>
  <si>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</si>
  <si>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</si>
  <si>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</si>
  <si>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</si>
  <si>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</si>
  <si>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</si>
  <si>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</si>
  <si>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</si>
  <si>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</si>
  <si>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</si>
  <si>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</si>
  <si>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</si>
  <si>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</si>
  <si>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</si>
  <si>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</si>
  <si>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</si>
  <si>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</si>
  <si>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</si>
  <si>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</si>
  <si>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</si>
  <si>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</si>
  <si>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</si>
  <si>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</si>
  <si>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</si>
  <si>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</si>
  <si>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</si>
  <si>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</si>
  <si>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</si>
  <si>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</si>
  <si>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</si>
  <si>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</si>
  <si>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</si>
  <si>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</si>
  <si>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</si>
  <si>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</si>
  <si>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</si>
  <si>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</si>
  <si>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</si>
  <si>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</si>
  <si>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</si>
  <si>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</si>
  <si>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</si>
  <si>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</si>
  <si>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</si>
  <si>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</si>
  <si>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</si>
  <si>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</si>
  <si>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</si>
  <si>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</si>
  <si>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</si>
  <si>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</si>
  <si>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</si>
  <si>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</si>
  <si>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</si>
  <si>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</si>
  <si>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</si>
  <si>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</si>
  <si>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</si>
  <si>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</si>
  <si>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</si>
  <si>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</si>
  <si>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</si>
  <si>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</si>
  <si>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</si>
  <si>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</si>
  <si>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</si>
  <si>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</si>
  <si>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</si>
  <si>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</si>
  <si>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</si>
  <si>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</si>
  <si>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</si>
  <si>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</si>
  <si>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</si>
  <si>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</si>
  <si>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</si>
  <si>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</si>
  <si>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</si>
  <si>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</si>
  <si>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</si>
  <si>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</si>
  <si>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</si>
  <si>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</si>
  <si>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</si>
  <si>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</si>
  <si>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</si>
  <si>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</si>
  <si>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</si>
  <si>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</si>
  <si>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</si>
  <si>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</si>
  <si>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</si>
  <si>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</si>
  <si>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</si>
  <si>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</si>
  <si>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</si>
  <si>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</si>
  <si>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</si>
  <si>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</si>
  <si>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</si>
  <si>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</si>
  <si>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</si>
  <si>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</si>
  <si>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</si>
  <si>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</si>
  <si>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</si>
  <si>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</si>
  <si>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</si>
  <si>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</si>
  <si>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</si>
  <si>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</si>
  <si>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</si>
  <si>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</si>
  <si>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</si>
  <si>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</si>
  <si>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</si>
  <si>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</si>
  <si>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</si>
  <si>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</si>
  <si>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</si>
  <si>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</si>
  <si>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</si>
  <si>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</si>
  <si>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</si>
  <si>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</si>
  <si>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</si>
  <si>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</si>
  <si>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</si>
  <si>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</si>
  <si>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</si>
  <si>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</si>
  <si>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</si>
  <si>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</si>
  <si>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</si>
  <si>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</si>
  <si>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</si>
  <si>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</si>
  <si>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</si>
  <si>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</si>
  <si>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</si>
  <si>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</si>
  <si>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</si>
  <si>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</si>
  <si>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</si>
  <si>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</si>
  <si>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</si>
  <si>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</si>
  <si>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</si>
  <si>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</si>
  <si>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</si>
  <si>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</si>
  <si>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</si>
  <si>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</si>
  <si>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</si>
  <si>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</si>
  <si>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</si>
  <si>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</si>
  <si>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</si>
  <si>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</si>
  <si>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</si>
  <si>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</si>
  <si>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</si>
  <si>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</si>
  <si>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</si>
  <si>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</si>
  <si>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</si>
  <si>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</si>
  <si>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</si>
  <si>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</si>
  <si>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</si>
  <si>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</si>
  <si>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</si>
  <si>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</si>
  <si>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</si>
  <si>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</si>
  <si>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</si>
  <si>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</si>
  <si>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</si>
  <si>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</si>
  <si>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</si>
  <si>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</si>
  <si>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</si>
  <si>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</si>
  <si>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</si>
  <si>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</si>
  <si>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</si>
  <si>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</si>
  <si>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</si>
  <si>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</si>
  <si>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</si>
  <si>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</si>
  <si>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</si>
  <si>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</si>
  <si>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</si>
  <si>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</si>
  <si>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</si>
  <si>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</si>
  <si>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</si>
  <si>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</si>
  <si>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</si>
  <si>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</si>
  <si>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</si>
  <si>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</si>
  <si>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</si>
  <si>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</si>
  <si>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</si>
  <si>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</si>
  <si>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</si>
  <si>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</si>
  <si>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</si>
  <si>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</si>
  <si>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</si>
  <si>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</si>
  <si>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</si>
  <si>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</si>
  <si>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</si>
  <si>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</si>
  <si>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</si>
  <si>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</si>
  <si>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</si>
  <si>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</si>
  <si>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</si>
  <si>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</si>
  <si>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</si>
  <si>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</si>
  <si>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</si>
  <si>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</si>
  <si>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</si>
  <si>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</si>
  <si>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</si>
  <si>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</si>
  <si>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</si>
  <si>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</si>
  <si>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</si>
  <si>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</si>
  <si>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</si>
  <si>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</si>
  <si>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</si>
  <si>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</si>
  <si>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</si>
  <si>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</si>
  <si>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</si>
  <si>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</si>
  <si>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</si>
  <si>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</si>
  <si>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</si>
  <si>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</si>
  <si>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</si>
  <si>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</si>
  <si>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</si>
  <si>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</si>
  <si>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</si>
  <si>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</si>
  <si>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</si>
  <si>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</si>
  <si>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</si>
  <si>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</si>
  <si>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</si>
  <si>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</si>
  <si>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</si>
  <si>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</si>
  <si>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</si>
  <si>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</si>
  <si>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</si>
  <si>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</si>
  <si>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</si>
  <si>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</si>
  <si>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</si>
  <si>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</si>
  <si>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</si>
  <si>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</si>
  <si>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</si>
  <si>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</si>
  <si>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</si>
  <si>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</si>
  <si>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</si>
  <si>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</si>
  <si>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</si>
  <si>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</si>
  <si>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</si>
  <si>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</si>
  <si>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</si>
  <si>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</si>
  <si>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</si>
  <si>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</si>
  <si>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</si>
  <si>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</si>
  <si>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</si>
  <si>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</si>
  <si>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</si>
  <si>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</si>
  <si>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</si>
  <si>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</si>
  <si>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</si>
  <si>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</si>
  <si>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</si>
  <si>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</si>
  <si>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</si>
  <si>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</si>
  <si>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</si>
  <si>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</si>
  <si>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</si>
  <si>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</si>
  <si>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</si>
  <si>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</si>
  <si>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</si>
  <si>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</si>
  <si>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</si>
  <si>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</si>
  <si>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</si>
  <si>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</si>
  <si>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</si>
  <si>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</si>
  <si>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</si>
  <si>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</si>
  <si>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</si>
  <si>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</si>
  <si>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</si>
  <si>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</si>
  <si>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</si>
  <si>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</si>
  <si>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</si>
  <si>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</si>
  <si>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</si>
  <si>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</si>
  <si>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</si>
  <si>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</si>
  <si>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</si>
  <si>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</si>
  <si>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</si>
  <si>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</si>
  <si>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</si>
  <si>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</si>
  <si>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</si>
  <si>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</si>
  <si>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</si>
  <si>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</si>
  <si>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</si>
  <si>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</si>
  <si>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</si>
  <si>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</si>
  <si>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</si>
  <si>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</si>
  <si>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</si>
  <si>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</si>
  <si>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</si>
  <si>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</si>
  <si>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</si>
  <si>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</si>
  <si>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</si>
  <si>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</si>
  <si>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</si>
  <si>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</si>
  <si>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</si>
  <si>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</si>
  <si>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</si>
  <si>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</si>
  <si>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</si>
  <si>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</si>
  <si>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</si>
  <si>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</si>
  <si>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</si>
  <si>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</si>
  <si>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</si>
  <si>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</si>
  <si>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</si>
  <si>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</si>
  <si>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</si>
  <si>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</si>
  <si>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</si>
  <si>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</si>
  <si>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</si>
  <si>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</si>
  <si>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</si>
  <si>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</si>
  <si>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</si>
  <si>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</si>
  <si>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</si>
  <si>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</si>
  <si>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</si>
  <si>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</si>
  <si>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</si>
  <si>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</si>
  <si>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</si>
  <si>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</si>
  <si>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</si>
  <si>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</si>
  <si>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</si>
  <si>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</si>
  <si>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</si>
  <si>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</si>
  <si>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</si>
  <si>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</si>
  <si>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</si>
  <si>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</si>
  <si>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</si>
  <si>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</si>
  <si>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</si>
  <si>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</si>
  <si>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</si>
  <si>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</si>
  <si>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</si>
  <si>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</si>
  <si>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</si>
  <si>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</si>
  <si>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</si>
  <si>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</si>
  <si>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</si>
  <si>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</si>
  <si>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</si>
  <si>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</si>
  <si>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</si>
  <si>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</si>
  <si>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</si>
  <si>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</si>
  <si>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</si>
  <si>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</si>
  <si>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</si>
  <si>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</si>
  <si>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</si>
  <si>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</si>
  <si>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</si>
  <si>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</si>
  <si>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</si>
  <si>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</si>
  <si>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</si>
  <si>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</si>
  <si>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</si>
  <si>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</si>
  <si>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</si>
  <si>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</si>
  <si>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</si>
  <si>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</si>
  <si>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</si>
  <si>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</si>
  <si>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</si>
  <si>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</si>
  <si>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</si>
  <si>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</si>
  <si>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</si>
  <si>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</si>
  <si>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</si>
  <si>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</si>
  <si>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</si>
  <si>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</si>
  <si>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</si>
  <si>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</si>
  <si>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</si>
  <si>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</si>
  <si>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</si>
  <si>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</si>
  <si>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</si>
  <si>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</si>
  <si>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</si>
  <si>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</si>
  <si>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</si>
  <si>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</si>
  <si>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</si>
  <si>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</si>
  <si>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</si>
  <si>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</si>
  <si>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</si>
  <si>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</si>
  <si>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</si>
  <si>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</si>
  <si>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</si>
  <si>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</si>
  <si>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</si>
  <si>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</si>
  <si>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</si>
  <si>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</si>
  <si>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</si>
  <si>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</si>
  <si>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</si>
  <si>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</si>
  <si>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</si>
  <si>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</si>
  <si>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</si>
  <si>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</si>
  <si>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</si>
  <si>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</si>
  <si>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</si>
  <si>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</si>
  <si>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</si>
  <si>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</si>
  <si>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</si>
  <si>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</si>
  <si>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</si>
  <si>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</si>
  <si>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</si>
  <si>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</si>
  <si>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</si>
  <si>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</si>
  <si>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</si>
  <si>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</si>
  <si>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</si>
  <si>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</si>
  <si>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</si>
  <si>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</si>
  <si>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</si>
  <si>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</si>
  <si>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</si>
  <si>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</si>
  <si>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</si>
  <si>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</si>
  <si>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</si>
  <si>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</si>
  <si>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</si>
  <si>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</si>
  <si>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</si>
  <si>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</si>
  <si>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</si>
  <si>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</si>
  <si>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</si>
  <si>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</si>
  <si>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</si>
  <si>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</si>
  <si>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</si>
  <si>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</si>
  <si>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</si>
  <si>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</si>
  <si>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</si>
  <si>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</si>
  <si>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</si>
  <si>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</si>
  <si>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</si>
  <si>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</si>
  <si>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</si>
  <si>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</si>
  <si>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</si>
  <si>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</si>
  <si>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</si>
  <si>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</si>
  <si>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</si>
  <si>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</si>
  <si>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</si>
  <si>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</si>
  <si>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</si>
  <si>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</si>
  <si>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</si>
  <si>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</si>
  <si>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</si>
  <si>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</si>
  <si>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</si>
  <si>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</si>
  <si>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</si>
  <si>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</si>
  <si>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</si>
  <si>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</si>
  <si>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</si>
  <si>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</si>
  <si>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</si>
  <si>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</si>
  <si>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</si>
  <si>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</si>
  <si>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</si>
  <si>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</si>
  <si>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</si>
  <si>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</si>
  <si>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</si>
  <si>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</si>
  <si>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</si>
  <si>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</si>
  <si>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</si>
  <si>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</si>
  <si>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</si>
  <si>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</si>
  <si>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</si>
  <si>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</si>
  <si>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</si>
  <si>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</si>
  <si>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</si>
  <si>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</si>
  <si>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</si>
  <si>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</si>
  <si>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</si>
  <si>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</si>
  <si>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</si>
  <si>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</si>
  <si>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</si>
  <si>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</si>
  <si>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</si>
  <si>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</si>
  <si>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</si>
  <si>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</si>
  <si>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</si>
  <si>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</si>
  <si>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</si>
  <si>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</si>
  <si>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</si>
  <si>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</si>
  <si>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</si>
  <si>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</si>
  <si>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</si>
  <si>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</si>
  <si>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</si>
  <si>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</si>
  <si>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</si>
  <si>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</si>
  <si>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</si>
  <si>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</si>
  <si>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</si>
  <si>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</si>
  <si>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</si>
  <si>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</si>
  <si>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</si>
  <si>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</si>
  <si>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</si>
  <si>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</si>
  <si>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</si>
  <si>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</si>
  <si>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</si>
  <si>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</si>
  <si>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</si>
  <si>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</si>
  <si>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</si>
  <si>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</si>
  <si>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</si>
  <si>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</si>
  <si>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</si>
  <si>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</si>
  <si>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</si>
  <si>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</si>
  <si>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</si>
  <si>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</si>
  <si>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</si>
  <si>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</si>
  <si>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</si>
  <si>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</si>
  <si>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</si>
  <si>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</si>
  <si>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</si>
  <si>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</si>
  <si>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</si>
  <si>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</si>
  <si>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</si>
  <si>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</si>
  <si>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</si>
  <si>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</si>
  <si>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</si>
  <si>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</si>
  <si>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</si>
  <si>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</si>
  <si>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</si>
  <si>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</si>
  <si>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</si>
  <si>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</si>
  <si>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</si>
  <si>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</si>
  <si>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</si>
  <si>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</si>
  <si>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</si>
  <si>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</si>
  <si>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</si>
  <si>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</si>
  <si>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</si>
  <si>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</si>
  <si>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</si>
  <si>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</si>
  <si>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</si>
  <si>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</si>
  <si>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</si>
  <si>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</si>
  <si>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</si>
  <si>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</si>
  <si>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</si>
  <si>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</si>
  <si>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</si>
  <si>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</si>
  <si>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</si>
  <si>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</si>
  <si>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</si>
  <si>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</si>
  <si>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</si>
  <si>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</si>
  <si>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</si>
  <si>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</si>
  <si>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</si>
  <si>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</si>
  <si>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</si>
  <si>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</si>
  <si>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</si>
  <si>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</si>
  <si>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</si>
  <si>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</si>
  <si>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</si>
  <si>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</si>
  <si>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</si>
  <si>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</si>
  <si>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</si>
  <si>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</si>
  <si>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</si>
  <si>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</si>
  <si>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</si>
  <si>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</si>
  <si>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</si>
  <si>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</si>
  <si>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</si>
  <si>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</si>
  <si>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</si>
  <si>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</si>
  <si>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</si>
  <si>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</si>
  <si>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</si>
  <si>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</si>
  <si>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</si>
  <si>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</si>
  <si>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</si>
  <si>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</si>
  <si>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</si>
  <si>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</si>
  <si>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</si>
  <si>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</si>
  <si>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</si>
  <si>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</si>
  <si>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</si>
  <si>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</si>
  <si>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</si>
  <si>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</si>
  <si>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</si>
  <si>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</si>
  <si>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</si>
  <si>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</si>
  <si>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</si>
  <si>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</si>
  <si>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</si>
  <si>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</si>
  <si>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</si>
  <si>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</si>
  <si>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</si>
  <si>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</si>
  <si>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</si>
  <si>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</si>
  <si>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</si>
  <si>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</si>
  <si>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</si>
  <si>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</si>
  <si>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</si>
  <si>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</si>
  <si>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</si>
  <si>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</si>
  <si>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</si>
  <si>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</si>
  <si>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</si>
  <si>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</si>
  <si>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</si>
  <si>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</si>
  <si>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</si>
  <si>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</si>
  <si>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</si>
  <si>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</si>
  <si>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</si>
  <si>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</si>
  <si>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</si>
  <si>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</si>
  <si>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</si>
  <si>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</si>
  <si>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</si>
  <si>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</si>
  <si>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</si>
  <si>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</si>
  <si>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</si>
  <si>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</si>
  <si>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</si>
  <si>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</si>
  <si>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</si>
  <si>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</si>
  <si>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</si>
  <si>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</si>
  <si>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</si>
  <si>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</si>
  <si>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</si>
  <si>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</si>
  <si>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</si>
  <si>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</si>
  <si>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</si>
  <si>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</si>
  <si>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</si>
  <si>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</si>
  <si>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</si>
  <si>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</si>
  <si>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</si>
  <si>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</si>
  <si>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</si>
  <si>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</si>
  <si>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</si>
  <si>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</si>
  <si>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</si>
  <si>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</si>
  <si>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</si>
  <si>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</si>
  <si>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</si>
  <si>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</si>
  <si>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</si>
  <si>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</si>
  <si>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</si>
  <si>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</si>
  <si>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</si>
  <si>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</si>
  <si>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</si>
  <si>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</si>
  <si>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</si>
  <si>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</si>
  <si>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</si>
  <si>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</si>
  <si>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</si>
  <si>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</si>
  <si>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</si>
  <si>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</si>
  <si>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</si>
  <si>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</si>
  <si>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</si>
  <si>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</si>
  <si>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</si>
  <si>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</si>
  <si>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</si>
  <si>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</si>
  <si>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</si>
  <si>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</si>
  <si>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</si>
  <si>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</si>
  <si>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</si>
  <si>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</si>
  <si>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</si>
  <si>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</si>
  <si>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</si>
  <si>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</si>
  <si>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</si>
  <si>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</si>
  <si>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</si>
  <si>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</si>
  <si>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</si>
  <si>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</si>
  <si>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</si>
  <si>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</si>
  <si>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</si>
  <si>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</si>
  <si>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</si>
  <si>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</si>
  <si>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</si>
  <si>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</si>
  <si>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</si>
  <si>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</si>
  <si>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</si>
  <si>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</si>
  <si>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</si>
  <si>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</si>
  <si>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</si>
  <si>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</si>
  <si>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</si>
  <si>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</si>
  <si>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</si>
  <si>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</si>
  <si>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</si>
  <si>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</si>
  <si>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</si>
  <si>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</si>
  <si>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</si>
  <si>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</si>
  <si>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</si>
  <si>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</si>
  <si>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</si>
  <si>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</si>
  <si>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</si>
  <si>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</si>
  <si>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</si>
  <si>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</si>
  <si>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</si>
  <si>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</si>
  <si>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</si>
  <si>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</si>
  <si>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</si>
  <si>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</si>
  <si>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</si>
  <si>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</si>
  <si>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</si>
  <si>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</si>
  <si>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</si>
  <si>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</si>
  <si>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</si>
  <si>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</si>
  <si>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</si>
  <si>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</si>
  <si>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</si>
  <si>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</si>
  <si>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</si>
  <si>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</si>
  <si>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</si>
  <si>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</si>
  <si>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</si>
  <si>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</si>
  <si>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</si>
  <si>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</si>
  <si>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</si>
  <si>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</si>
  <si>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</si>
  <si>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</si>
  <si>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</si>
  <si>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</si>
  <si>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</si>
  <si>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</si>
  <si>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</si>
  <si>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</si>
  <si>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</si>
  <si>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</si>
  <si>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</si>
  <si>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</si>
  <si>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</si>
  <si>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</si>
  <si>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</si>
  <si>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</si>
  <si>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</si>
  <si>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</si>
  <si>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</si>
  <si>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</si>
  <si>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</si>
  <si>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</si>
  <si>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</si>
  <si>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</si>
  <si>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</si>
  <si>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</si>
  <si>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</si>
  <si>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</si>
  <si>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</si>
  <si>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</si>
  <si>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</si>
  <si>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</si>
  <si>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</si>
  <si>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</si>
  <si>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</si>
  <si>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</si>
  <si>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</si>
  <si>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</si>
  <si>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</si>
  <si>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</si>
  <si>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</si>
  <si>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</si>
  <si>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</si>
  <si>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</si>
  <si>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</si>
  <si>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</si>
  <si>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</si>
  <si>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</si>
  <si>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</si>
  <si>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</si>
  <si>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</si>
  <si>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</si>
  <si>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</si>
  <si>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</si>
  <si>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</si>
  <si>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</si>
  <si>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</si>
  <si>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</si>
  <si>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</si>
  <si>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</si>
  <si>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</si>
  <si>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</si>
  <si>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</si>
  <si>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</si>
  <si>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</si>
  <si>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</si>
  <si>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</si>
  <si>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</si>
  <si>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</si>
  <si>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</si>
  <si>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</si>
  <si>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</si>
  <si>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</si>
  <si>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</si>
  <si>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</si>
  <si>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</si>
  <si>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</si>
  <si>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</si>
  <si>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</si>
  <si>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</si>
  <si>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</si>
  <si>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</si>
  <si>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</si>
  <si>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</si>
  <si>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</si>
  <si>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</si>
  <si>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</si>
  <si>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</si>
  <si>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</si>
  <si>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</si>
  <si>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</si>
  <si>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</si>
  <si>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</si>
  <si>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</si>
  <si>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</si>
  <si>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</si>
  <si>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</si>
  <si>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</si>
  <si>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</si>
  <si>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</si>
  <si>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</si>
  <si>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</si>
  <si>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</si>
  <si>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</si>
  <si>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</si>
  <si>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</si>
  <si>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</si>
  <si>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</si>
  <si>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</si>
  <si>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</si>
  <si>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</si>
  <si>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</si>
  <si>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</si>
  <si>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</si>
  <si>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</si>
  <si>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</si>
  <si>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</si>
  <si>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</si>
  <si>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</si>
  <si>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</si>
  <si>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</si>
  <si>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</si>
  <si>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</si>
  <si>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</si>
  <si>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</si>
  <si>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</si>
  <si>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</si>
  <si>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</si>
  <si>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</si>
  <si>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</si>
  <si>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</si>
  <si>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</si>
  <si>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</si>
  <si>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</si>
  <si>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</si>
  <si>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</si>
  <si>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</si>
  <si>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</si>
  <si>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</si>
  <si>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</si>
  <si>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</si>
  <si>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</si>
  <si>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</si>
  <si>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</si>
  <si>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</si>
  <si>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</si>
  <si>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</si>
  <si>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</si>
  <si>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</si>
  <si>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</si>
  <si>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</si>
  <si>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</si>
  <si>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</si>
  <si>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</si>
  <si>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</si>
  <si>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</si>
  <si>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</si>
  <si>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</si>
  <si>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</si>
  <si>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</si>
  <si>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</si>
  <si>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</si>
  <si>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</si>
  <si>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</si>
  <si>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</si>
  <si>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</si>
  <si>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</si>
  <si>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</si>
  <si>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</si>
  <si>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</si>
  <si>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</si>
  <si>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</si>
  <si>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</si>
  <si>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</si>
  <si>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</si>
  <si>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</si>
  <si>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</si>
  <si>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</si>
  <si>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</si>
  <si>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</si>
  <si>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</si>
  <si>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</si>
  <si>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</si>
  <si>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</si>
  <si>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</si>
  <si>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</si>
  <si>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</si>
  <si>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</si>
  <si>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</si>
  <si>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</si>
  <si>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</si>
  <si>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</si>
  <si>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</si>
  <si>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</si>
  <si>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</si>
  <si>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</si>
  <si>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</si>
  <si>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</si>
  <si>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</si>
  <si>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</si>
  <si>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</si>
  <si>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</si>
  <si>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</si>
  <si>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</si>
  <si>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</si>
  <si>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</si>
  <si>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</si>
  <si>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</si>
  <si>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</si>
  <si>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</si>
  <si>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</si>
  <si>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</si>
  <si>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</si>
  <si>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</si>
  <si>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</si>
  <si>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</si>
  <si>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</si>
  <si>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</si>
  <si>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</si>
  <si>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</si>
  <si>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</si>
  <si>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</si>
  <si>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</si>
  <si>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</si>
  <si>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</si>
  <si>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</si>
  <si>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</si>
  <si>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</si>
  <si>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</si>
  <si>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</si>
  <si>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</si>
  <si>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</si>
  <si>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</si>
  <si>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</si>
  <si>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</si>
  <si>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</si>
  <si>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</si>
  <si>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</si>
  <si>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</si>
  <si>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</si>
  <si>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</si>
  <si>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</si>
  <si>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</si>
  <si>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</si>
  <si>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</si>
  <si>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</si>
  <si>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</si>
  <si>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</si>
  <si>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</si>
  <si>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</si>
  <si>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</si>
  <si>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</si>
  <si>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</si>
  <si>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</si>
  <si>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</si>
  <si>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</si>
  <si>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</si>
  <si>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</si>
  <si>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</si>
  <si>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</si>
  <si>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</si>
  <si>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</si>
  <si>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</si>
  <si>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</si>
  <si>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</si>
  <si>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</si>
  <si>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</si>
  <si>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</si>
  <si>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</si>
  <si>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</si>
  <si>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</si>
  <si>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</si>
  <si>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</si>
  <si>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</si>
  <si>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</si>
  <si>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</si>
  <si>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</si>
  <si>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</si>
  <si>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</si>
  <si>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</si>
  <si>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</si>
  <si>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</si>
  <si>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</si>
  <si>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</si>
  <si>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</si>
  <si>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</si>
  <si>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</si>
  <si>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</si>
  <si>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</si>
  <si>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</si>
  <si>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</si>
  <si>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</si>
  <si>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</si>
  <si>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</si>
  <si>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</si>
  <si>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</si>
  <si>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</si>
  <si>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</si>
  <si>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</si>
  <si>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</si>
  <si>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</si>
  <si>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</si>
  <si>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</si>
  <si>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</si>
  <si>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</si>
  <si>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</si>
  <si>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</si>
  <si>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</si>
  <si>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</si>
  <si>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</si>
  <si>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</si>
  <si>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</si>
  <si>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</si>
  <si>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</si>
  <si>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</si>
  <si>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</si>
  <si>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</si>
  <si>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</si>
  <si>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</si>
  <si>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</si>
  <si>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</si>
  <si>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</si>
  <si>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</si>
  <si>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</si>
  <si>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</si>
  <si>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</si>
  <si>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</si>
  <si>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</si>
  <si>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</si>
  <si>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</si>
  <si>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</si>
  <si>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</si>
  <si>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</si>
  <si>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</si>
  <si>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</si>
  <si>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</si>
  <si>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</si>
  <si>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</si>
  <si>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</si>
  <si>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</si>
  <si>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</si>
  <si>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</si>
  <si>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</si>
  <si>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</si>
  <si>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</si>
  <si>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</si>
  <si>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</si>
  <si>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</si>
  <si>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</si>
  <si>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</si>
  <si>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</si>
  <si>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</si>
  <si>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</si>
  <si>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</si>
  <si>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</si>
  <si>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</si>
  <si>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</si>
  <si>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</si>
  <si>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</si>
  <si>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</si>
  <si>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</si>
  <si>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</si>
  <si>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</si>
  <si>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</si>
  <si>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</si>
  <si>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</si>
  <si>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</si>
  <si>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</si>
  <si>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</si>
  <si>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</si>
  <si>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</si>
  <si>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</si>
  <si>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</si>
  <si>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</si>
  <si>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</si>
  <si>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</si>
  <si>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</si>
  <si>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</si>
  <si>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</si>
  <si>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</si>
  <si>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</si>
  <si>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</si>
  <si>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</si>
  <si>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</si>
  <si>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</si>
  <si>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</si>
  <si>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</si>
  <si>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</si>
  <si>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</si>
  <si>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</si>
  <si>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</si>
  <si>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</si>
  <si>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</si>
  <si>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</si>
  <si>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</si>
  <si>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</si>
  <si>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</si>
  <si>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</si>
  <si>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</si>
  <si>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</si>
  <si>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</si>
  <si>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</si>
  <si>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</si>
  <si>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</si>
  <si>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</si>
  <si>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</si>
  <si>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</si>
  <si>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</si>
  <si>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</si>
  <si>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</si>
  <si>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</si>
  <si>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</si>
  <si>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</si>
  <si>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</si>
  <si>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</si>
  <si>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</si>
  <si>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</si>
  <si>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</si>
  <si>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</si>
  <si>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</si>
  <si>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</si>
  <si>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</si>
  <si>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</si>
  <si>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</si>
  <si>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</si>
  <si>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</si>
  <si>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</si>
  <si>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</si>
  <si>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</si>
  <si>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</si>
  <si>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</si>
  <si>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</si>
  <si>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</si>
  <si>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</si>
  <si>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</si>
  <si>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</si>
  <si>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</si>
  <si>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</si>
  <si>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</si>
  <si>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</si>
  <si>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</si>
  <si>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</si>
  <si>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</si>
  <si>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</si>
  <si>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</si>
  <si>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</si>
  <si>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</si>
  <si>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</si>
  <si>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</si>
  <si>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</si>
  <si>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</si>
  <si>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</si>
  <si>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</si>
  <si>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</si>
  <si>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</si>
  <si>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</si>
  <si>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</si>
  <si>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</si>
  <si>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</si>
  <si>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</si>
  <si>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</si>
  <si>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</si>
  <si>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</si>
  <si>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</si>
  <si>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</si>
  <si>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</si>
  <si>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</si>
  <si>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</si>
  <si>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</si>
  <si>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</si>
  <si>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</si>
  <si>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</si>
  <si>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</si>
  <si>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</si>
  <si>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</si>
  <si>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</si>
  <si>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</si>
  <si>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</si>
  <si>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</si>
  <si>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</si>
  <si>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</si>
  <si>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</si>
  <si>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</si>
  <si>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</si>
  <si>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</si>
  <si>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</si>
  <si>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</si>
  <si>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</si>
  <si>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</si>
  <si>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</si>
  <si>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</si>
  <si>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</si>
  <si>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</si>
  <si>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</si>
  <si>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</si>
  <si>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</si>
  <si>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</si>
  <si>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</si>
  <si>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</si>
  <si>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</si>
  <si>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</si>
  <si>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</si>
  <si>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</si>
  <si>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</si>
  <si>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</si>
  <si>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</si>
  <si>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</si>
  <si>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</si>
  <si>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</si>
  <si>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</si>
  <si>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</si>
  <si>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</si>
  <si>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</si>
  <si>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</si>
  <si>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</si>
  <si>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</si>
  <si>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</si>
  <si>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</si>
  <si>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</si>
  <si>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</si>
  <si>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</si>
  <si>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</si>
  <si>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</si>
  <si>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</si>
  <si>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</si>
  <si>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</si>
  <si>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</si>
  <si>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</si>
  <si>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</si>
  <si>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</si>
  <si>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</si>
  <si>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</si>
  <si>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</si>
  <si>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</si>
  <si>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</si>
  <si>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</si>
  <si>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</si>
  <si>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</si>
  <si>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</si>
  <si>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</si>
  <si>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</si>
  <si>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</si>
  <si>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</si>
  <si>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</si>
  <si>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</si>
  <si>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</si>
  <si>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</si>
  <si>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</si>
  <si>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</si>
  <si>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</si>
  <si>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</si>
  <si>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</si>
  <si>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</si>
  <si>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</si>
  <si>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</si>
  <si>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</si>
  <si>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</si>
  <si>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</si>
  <si>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</si>
  <si>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</si>
  <si>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</si>
  <si>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</si>
  <si>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</si>
  <si>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</si>
  <si>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</si>
  <si>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</si>
  <si>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</si>
  <si>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</si>
  <si>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</si>
  <si>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</si>
  <si>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</si>
  <si>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</si>
  <si>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</si>
  <si>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</si>
  <si>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</si>
  <si>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</si>
  <si>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</si>
  <si>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</si>
  <si>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</si>
  <si>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</si>
  <si>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</si>
  <si>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</si>
  <si>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</si>
  <si>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</si>
  <si>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</si>
  <si>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</si>
  <si>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</si>
  <si>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</si>
  <si>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</si>
  <si>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</si>
  <si>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</si>
  <si>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</si>
  <si>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</si>
  <si>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</si>
  <si>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</si>
  <si>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</si>
  <si>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</si>
  <si>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</si>
  <si>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</si>
  <si>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</si>
  <si>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</si>
  <si>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</si>
  <si>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</si>
  <si>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</si>
  <si>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</si>
  <si>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</si>
  <si>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</si>
  <si>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</si>
  <si>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</si>
  <si>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</si>
  <si>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</si>
  <si>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</si>
  <si>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</si>
  <si>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</si>
  <si>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</si>
  <si>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</si>
  <si>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</si>
  <si>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</si>
  <si>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</si>
  <si>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</si>
  <si>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</si>
  <si>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</si>
  <si>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</si>
  <si>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</si>
  <si>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</si>
  <si>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</si>
  <si>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</si>
  <si>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</si>
  <si>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</si>
  <si>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</si>
  <si>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</si>
  <si>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</si>
  <si>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</si>
  <si>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</si>
  <si>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</si>
  <si>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</si>
  <si>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</si>
  <si>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</si>
  <si>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</si>
  <si>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</si>
  <si>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</si>
  <si>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</si>
  <si>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</si>
  <si>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</si>
  <si>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</si>
  <si>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</si>
  <si>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</si>
  <si>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</si>
  <si>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</si>
  <si>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</si>
  <si>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</si>
  <si>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</si>
  <si>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</si>
  <si>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</si>
  <si>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</si>
  <si>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</si>
  <si>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</si>
  <si>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</si>
  <si>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</si>
  <si>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</si>
  <si>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</si>
  <si>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</si>
  <si>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</si>
  <si>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</si>
  <si>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</si>
  <si>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</si>
  <si>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</si>
  <si>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</si>
  <si>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</si>
  <si>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</si>
  <si>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</si>
  <si>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</si>
  <si>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</si>
  <si>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</si>
  <si>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</si>
  <si>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</si>
  <si>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</si>
  <si>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</si>
  <si>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</si>
  <si>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</si>
  <si>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</si>
  <si>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</si>
  <si>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</si>
  <si>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</si>
  <si>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</si>
  <si>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</si>
  <si>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</si>
  <si>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</si>
  <si>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</si>
  <si>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</si>
  <si>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</si>
  <si>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</si>
  <si>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</si>
  <si>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</si>
  <si>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</si>
  <si>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</si>
  <si>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</si>
  <si>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</si>
  <si>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</si>
  <si>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</si>
  <si>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</si>
  <si>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</si>
  <si>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</si>
  <si>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</si>
  <si>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</si>
  <si>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</si>
  <si>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</si>
  <si>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</si>
  <si>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</si>
  <si>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</si>
  <si>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</si>
  <si>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</si>
  <si>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</si>
  <si>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</si>
  <si>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</si>
  <si>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</si>
  <si>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</si>
  <si>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</si>
  <si>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</si>
  <si>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</si>
  <si>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</si>
  <si>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</si>
  <si>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</si>
  <si>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</si>
  <si>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</si>
  <si>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</si>
  <si>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</si>
  <si>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</si>
  <si>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</si>
  <si>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</si>
  <si>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</si>
  <si>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</si>
  <si>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</si>
  <si>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</si>
  <si>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</si>
  <si>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</si>
  <si>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</si>
  <si>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</si>
  <si>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</si>
  <si>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</si>
  <si>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</si>
  <si>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</si>
  <si>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</si>
  <si>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</si>
  <si>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</si>
  <si>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</si>
  <si>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</si>
  <si>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</si>
  <si>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</si>
  <si>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</si>
  <si>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</si>
  <si>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</si>
  <si>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</si>
  <si>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</si>
  <si>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</si>
  <si>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</si>
  <si>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</si>
  <si>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</si>
  <si>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</si>
  <si>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</si>
  <si>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</si>
  <si>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</si>
  <si>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</si>
  <si>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</si>
  <si>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</si>
  <si>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</si>
  <si>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</si>
  <si>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</si>
  <si>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</si>
  <si>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</si>
  <si>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</si>
  <si>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</si>
  <si>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</si>
  <si>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</si>
  <si>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</si>
  <si>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</si>
  <si>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</si>
  <si>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</si>
  <si>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</si>
  <si>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</si>
  <si>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</si>
  <si>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</si>
  <si>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</si>
  <si>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</si>
  <si>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</si>
  <si>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</si>
  <si>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</si>
  <si>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</si>
  <si>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</si>
  <si>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</si>
  <si>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</si>
  <si>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</si>
  <si>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</si>
  <si>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</si>
  <si>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</si>
  <si>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</si>
  <si>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</si>
  <si>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</si>
  <si>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</si>
  <si>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</si>
  <si>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</si>
  <si>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</si>
  <si>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</si>
  <si>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</si>
  <si>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</si>
  <si>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</si>
  <si>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</si>
  <si>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</si>
  <si>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</si>
  <si>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</si>
  <si>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</si>
  <si>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</si>
  <si>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</si>
  <si>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</si>
  <si>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</si>
  <si>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</si>
  <si>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</si>
  <si>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</si>
  <si>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</si>
  <si>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</si>
  <si>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</si>
  <si>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</si>
  <si>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</si>
  <si>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</si>
  <si>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</si>
  <si>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</si>
  <si>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</si>
  <si>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</si>
  <si>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</si>
  <si>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</si>
  <si>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</si>
  <si>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</si>
  <si>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</si>
  <si>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</si>
  <si>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</si>
  <si>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</si>
  <si>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</si>
  <si>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</si>
  <si>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</si>
  <si>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</si>
  <si>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</si>
  <si>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</si>
  <si>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</si>
  <si>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</si>
  <si>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</si>
  <si>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</si>
  <si>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</si>
  <si>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</si>
  <si>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</si>
  <si>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</si>
  <si>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</si>
  <si>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</si>
  <si>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</si>
  <si>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</si>
  <si>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</si>
  <si>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</si>
  <si>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</si>
  <si>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</si>
  <si>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</si>
  <si>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</si>
  <si>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</si>
  <si>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</si>
  <si>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</si>
  <si>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</si>
  <si>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</si>
  <si>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</si>
  <si>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</si>
  <si>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</si>
  <si>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</si>
  <si>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</si>
  <si>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</si>
  <si>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</si>
  <si>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</si>
  <si>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</si>
  <si>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</si>
  <si>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</si>
  <si>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</si>
  <si>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</si>
  <si>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</si>
  <si>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</si>
  <si>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</si>
  <si>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</si>
  <si>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</si>
  <si>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</si>
  <si>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</si>
  <si>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</si>
  <si>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</si>
  <si>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</si>
  <si>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</si>
  <si>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</si>
  <si>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</si>
  <si>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</si>
  <si>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</si>
  <si>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</si>
  <si>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</si>
  <si>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</si>
  <si>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</si>
  <si>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</si>
  <si>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</si>
  <si>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</si>
  <si>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</si>
  <si>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</si>
  <si>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</si>
  <si>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</si>
  <si>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</si>
  <si>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</si>
  <si>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</si>
  <si>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</si>
  <si>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</si>
  <si>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</si>
  <si>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</si>
  <si>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</si>
  <si>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</si>
  <si>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</si>
  <si>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</si>
  <si>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</si>
  <si>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</si>
  <si>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</si>
  <si>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</si>
  <si>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</si>
  <si>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</si>
  <si>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</si>
  <si>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</si>
  <si>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</si>
  <si>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</si>
  <si>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</si>
  <si>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</si>
  <si>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</si>
  <si>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</si>
  <si>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</si>
  <si>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</si>
  <si>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</si>
  <si>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</si>
  <si>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</si>
  <si>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</si>
  <si>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</si>
  <si>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</si>
  <si>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</si>
  <si>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</si>
  <si>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</si>
  <si>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</si>
  <si>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</si>
  <si>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</si>
  <si>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</si>
  <si>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</si>
  <si>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</si>
  <si>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</si>
  <si>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</si>
  <si>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</si>
  <si>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</si>
  <si>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</si>
  <si>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</si>
  <si>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</si>
  <si>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</si>
  <si>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</si>
  <si>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</si>
  <si>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</si>
  <si>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</si>
  <si>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</si>
  <si>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</si>
  <si>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</si>
  <si>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</si>
  <si>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</si>
  <si>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</si>
  <si>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</si>
  <si>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</si>
  <si>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</si>
  <si>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</si>
  <si>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</si>
  <si>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</si>
  <si>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</si>
  <si>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</si>
  <si>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</si>
  <si>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</si>
  <si>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</si>
  <si>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</si>
  <si>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</si>
  <si>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</si>
  <si>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</si>
  <si>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</si>
  <si>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</si>
  <si>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</si>
  <si>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</si>
  <si>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</si>
  <si>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</si>
  <si>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</si>
  <si>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</si>
  <si>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</si>
  <si>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</si>
  <si>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</si>
  <si>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</si>
  <si>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</si>
  <si>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</si>
  <si>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</si>
  <si>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</si>
  <si>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</si>
  <si>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</si>
  <si>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</si>
  <si>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</si>
  <si>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</si>
  <si>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</si>
  <si>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</si>
  <si>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</si>
  <si>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</si>
  <si>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</si>
  <si>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</si>
  <si>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</si>
  <si>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</si>
  <si>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</si>
  <si>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</si>
  <si>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</si>
  <si>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</si>
  <si>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</si>
  <si>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</si>
  <si>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</si>
  <si>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</si>
  <si>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</si>
  <si>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</si>
  <si>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</si>
  <si>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</si>
  <si>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</si>
  <si>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</si>
  <si>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</si>
  <si>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</si>
  <si>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</si>
  <si>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</si>
  <si>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</si>
  <si>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</si>
  <si>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</si>
  <si>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</si>
  <si>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</si>
  <si>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</si>
  <si>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</si>
  <si>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</si>
  <si>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</si>
  <si>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</si>
  <si>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</si>
  <si>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</si>
  <si>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</si>
  <si>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</si>
  <si>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</si>
  <si>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</si>
  <si>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</si>
  <si>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</si>
  <si>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</si>
  <si>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</si>
  <si>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</si>
  <si>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</si>
  <si>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</si>
  <si>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</si>
  <si>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</si>
  <si>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</si>
  <si>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</si>
  <si>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</si>
  <si>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</si>
  <si>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</si>
  <si>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</si>
  <si>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</si>
  <si>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</si>
  <si>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</si>
  <si>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</si>
  <si>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</si>
  <si>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</si>
  <si>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</si>
  <si>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</si>
  <si>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</si>
  <si>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</si>
  <si>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</si>
  <si>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</si>
  <si>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</si>
  <si>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</si>
  <si>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</si>
  <si>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</si>
  <si>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</si>
  <si>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</si>
  <si>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</si>
  <si>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</si>
  <si>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</si>
  <si>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</si>
  <si>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</si>
  <si>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</si>
  <si>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</si>
  <si>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</si>
  <si>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</si>
  <si>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</si>
  <si>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</si>
  <si>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</si>
  <si>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</si>
  <si>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</si>
  <si>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</si>
  <si>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</si>
  <si>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</si>
  <si>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</si>
  <si>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</si>
  <si>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</si>
  <si>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</si>
  <si>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</si>
  <si>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</si>
  <si>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</si>
  <si>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</si>
  <si>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</si>
  <si>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</si>
  <si>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</si>
  <si>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</si>
  <si>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</si>
  <si>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</si>
  <si>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</si>
  <si>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</si>
  <si>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</si>
  <si>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</si>
  <si>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</si>
  <si>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</si>
  <si>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</si>
  <si>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</si>
  <si>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</si>
  <si>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</si>
  <si>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</si>
  <si>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</si>
  <si>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</si>
  <si>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</si>
  <si>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</si>
  <si>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</si>
  <si>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</si>
  <si>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</si>
  <si>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</si>
  <si>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</si>
  <si>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</si>
  <si>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</si>
  <si>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</si>
  <si>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</si>
  <si>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</si>
  <si>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</si>
  <si>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</si>
  <si>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</si>
  <si>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</si>
  <si>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</si>
  <si>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</si>
  <si>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</si>
  <si>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</si>
  <si>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</si>
  <si>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</si>
  <si>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</si>
  <si>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</si>
  <si>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</si>
  <si>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</si>
  <si>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</si>
  <si>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</si>
  <si>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</si>
  <si>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</si>
  <si>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</si>
  <si>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</si>
  <si>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</si>
  <si>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</si>
  <si>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</si>
  <si>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</si>
  <si>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</si>
  <si>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</si>
  <si>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</si>
  <si>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</si>
  <si>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</si>
  <si>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</si>
  <si>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</si>
  <si>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</si>
  <si>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</si>
  <si>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</si>
  <si>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</si>
  <si>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</si>
  <si>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</si>
  <si>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</si>
  <si>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</si>
  <si>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</si>
  <si>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</si>
  <si>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</si>
  <si>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</si>
  <si>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</si>
  <si>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</si>
  <si>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</si>
  <si>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</si>
  <si>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</si>
  <si>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</si>
  <si>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</si>
  <si>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</si>
  <si>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</si>
  <si>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</si>
  <si>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</si>
  <si>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</si>
  <si>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</si>
  <si>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</si>
  <si>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</si>
  <si>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</si>
  <si>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</si>
  <si>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</si>
  <si>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</si>
  <si>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</si>
  <si>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</si>
  <si>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</si>
  <si>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</si>
  <si>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</si>
  <si>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</si>
  <si>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</si>
  <si>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</si>
  <si>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</si>
  <si>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</si>
  <si>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</si>
  <si>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</si>
  <si>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</si>
  <si>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</si>
  <si>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</si>
  <si>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</si>
  <si>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</si>
  <si>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</si>
  <si>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</si>
  <si>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</si>
  <si>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</si>
  <si>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</si>
  <si>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</si>
  <si>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</si>
  <si>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</si>
  <si>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</si>
  <si>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</si>
  <si>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</si>
  <si>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</si>
  <si>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</si>
  <si>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</si>
  <si>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</si>
  <si>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</si>
  <si>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</si>
  <si>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</si>
  <si>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</si>
  <si>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</si>
  <si>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</si>
  <si>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</si>
  <si>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</si>
  <si>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</si>
  <si>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</si>
  <si>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</si>
  <si>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</si>
  <si>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</si>
  <si>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</si>
  <si>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</si>
  <si>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</si>
  <si>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</si>
  <si>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</si>
  <si>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</si>
  <si>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</si>
  <si>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</si>
  <si>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</si>
  <si>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</si>
  <si>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</si>
  <si>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</si>
  <si>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</si>
  <si>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</si>
  <si>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</si>
  <si>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</si>
  <si>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</si>
  <si>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</si>
  <si>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</si>
  <si>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</si>
  <si>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</si>
  <si>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</si>
  <si>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</si>
  <si>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</si>
  <si>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</si>
  <si>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</si>
  <si>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</si>
  <si>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</si>
  <si>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</si>
  <si>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</si>
  <si>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</si>
  <si>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</si>
  <si>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</si>
  <si>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</si>
  <si>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</si>
  <si>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</si>
  <si>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</si>
  <si>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</si>
  <si>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</si>
  <si>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</si>
  <si>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</si>
  <si>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</si>
  <si>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</si>
  <si>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</si>
  <si>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</si>
  <si>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</si>
  <si>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</si>
  <si>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</si>
  <si>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</si>
  <si>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</si>
  <si>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</si>
  <si>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</si>
  <si>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</si>
  <si>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</si>
  <si>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</si>
  <si>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</si>
  <si>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</si>
  <si>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</si>
  <si>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</si>
  <si>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</si>
  <si>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</si>
  <si>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</si>
  <si>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</si>
  <si>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</si>
  <si>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</si>
  <si>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</si>
  <si>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</si>
  <si>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</si>
  <si>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</si>
  <si>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</si>
  <si>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</si>
  <si>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</si>
  <si>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</si>
  <si>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</si>
  <si>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</si>
  <si>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</si>
  <si>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</si>
  <si>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</si>
  <si>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</si>
  <si>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</si>
  <si>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</si>
  <si>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</si>
  <si>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</si>
  <si>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</si>
  <si>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</si>
  <si>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</si>
  <si>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</si>
  <si>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</si>
  <si>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</si>
  <si>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</si>
  <si>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</si>
  <si>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</si>
  <si>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</si>
  <si>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</si>
  <si>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</si>
  <si>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</si>
  <si>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</si>
  <si>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</si>
  <si>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</si>
  <si>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</si>
  <si>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</si>
  <si>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</si>
  <si>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</si>
  <si>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</si>
  <si>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</si>
  <si>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</si>
  <si>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</si>
  <si>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</si>
  <si>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</si>
  <si>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</si>
  <si>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</si>
  <si>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</si>
  <si>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</si>
  <si>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</si>
  <si>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</si>
  <si>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</si>
  <si>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</si>
  <si>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</si>
  <si>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</si>
  <si>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</si>
  <si>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</si>
  <si>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</si>
  <si>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</si>
  <si>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</si>
  <si>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</si>
  <si>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</si>
  <si>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</si>
  <si>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</si>
  <si>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</si>
  <si>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</si>
  <si>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</si>
  <si>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</si>
  <si>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</si>
  <si>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</si>
  <si>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</si>
  <si>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</si>
  <si>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</si>
  <si>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</si>
  <si>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</si>
  <si>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</si>
  <si>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</si>
  <si>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</si>
  <si>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</si>
  <si>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</si>
  <si>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</si>
  <si>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</si>
  <si>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</si>
  <si>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</si>
  <si>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</si>
  <si>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</si>
  <si>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</si>
  <si>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</si>
  <si>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</si>
  <si>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</si>
  <si>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</si>
  <si>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</si>
  <si>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</si>
  <si>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</si>
  <si>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</si>
  <si>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</si>
  <si>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</si>
  <si>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</si>
  <si>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</si>
  <si>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</si>
  <si>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</si>
  <si>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</si>
  <si>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</si>
  <si>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</si>
  <si>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</si>
  <si>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</si>
  <si>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</si>
  <si>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</si>
  <si>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</si>
  <si>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</si>
  <si>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</si>
  <si>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</si>
  <si>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</si>
  <si>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</si>
  <si>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</si>
  <si>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</si>
  <si>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</si>
  <si>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</si>
  <si>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</si>
  <si>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</si>
  <si>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</si>
  <si>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</si>
  <si>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</si>
  <si>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</si>
  <si>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</si>
  <si>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</si>
  <si>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</si>
  <si>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</si>
  <si>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</si>
  <si>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</si>
  <si>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</si>
  <si>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</si>
  <si>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</si>
  <si>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</si>
  <si>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</si>
  <si>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</si>
  <si>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</si>
  <si>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</si>
  <si>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</si>
  <si>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</si>
  <si>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</si>
  <si>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</si>
  <si>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</si>
  <si>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</si>
  <si>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</si>
  <si>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</si>
  <si>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</si>
  <si>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</si>
  <si>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</si>
  <si>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</si>
  <si>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</si>
  <si>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</si>
  <si>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</si>
  <si>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</si>
  <si>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</si>
  <si>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</si>
  <si>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</si>
  <si>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</si>
  <si>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</si>
  <si>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</si>
  <si>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</si>
  <si>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</si>
  <si>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</si>
  <si>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</si>
  <si>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</si>
  <si>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</si>
  <si>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</si>
  <si>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</si>
  <si>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</si>
  <si>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</si>
  <si>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</si>
  <si>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</si>
  <si>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</si>
  <si>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</si>
  <si>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</si>
  <si>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</si>
  <si>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</si>
  <si>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</si>
  <si>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</si>
  <si>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</si>
  <si>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</si>
  <si>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</si>
  <si>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</si>
  <si>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</si>
  <si>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</si>
  <si>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</si>
  <si>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</si>
  <si>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</si>
  <si>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</si>
  <si>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</si>
  <si>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</si>
  <si>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</si>
  <si>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</si>
  <si>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</si>
  <si>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</si>
  <si>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</si>
  <si>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</si>
  <si>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</si>
  <si>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</si>
  <si>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</si>
  <si>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</si>
  <si>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</si>
  <si>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</si>
  <si>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</si>
  <si>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</si>
  <si>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</si>
  <si>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</si>
  <si>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</si>
  <si>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</si>
  <si>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</si>
  <si>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</si>
  <si>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</si>
  <si>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</si>
  <si>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</si>
  <si>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</si>
  <si>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</si>
  <si>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</si>
  <si>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</si>
  <si>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</si>
  <si>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</si>
  <si>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</si>
  <si>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</si>
  <si>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</si>
  <si>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</si>
  <si>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</si>
  <si>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</si>
  <si>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</si>
  <si>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</si>
  <si>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</si>
  <si>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</si>
  <si>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</si>
  <si>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</si>
  <si>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</si>
  <si>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</si>
  <si>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</si>
  <si>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</si>
  <si>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</si>
  <si>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</si>
  <si>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</si>
  <si>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</si>
  <si>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</si>
  <si>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</si>
  <si>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</si>
  <si>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</si>
  <si>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</si>
  <si>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</si>
  <si>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</si>
  <si>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</si>
  <si>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</si>
  <si>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</si>
  <si>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</si>
  <si>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</si>
  <si>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</si>
  <si>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</si>
  <si>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</si>
  <si>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</si>
  <si>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</si>
  <si>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</si>
  <si>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</si>
  <si>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</si>
  <si>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</si>
  <si>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</si>
  <si>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</si>
  <si>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</si>
  <si>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</si>
  <si>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</si>
  <si>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</si>
  <si>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</si>
  <si>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</si>
  <si>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</si>
  <si>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</si>
  <si>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</si>
  <si>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</si>
  <si>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</si>
  <si>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</si>
  <si>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</si>
  <si>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</si>
  <si>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</si>
  <si>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</si>
  <si>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</si>
  <si>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</si>
  <si>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</si>
  <si>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</si>
  <si>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</si>
  <si>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</si>
  <si>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</si>
  <si>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</si>
  <si>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</si>
  <si>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</si>
  <si>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</si>
  <si>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</si>
  <si>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</si>
  <si>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</si>
  <si>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</si>
  <si>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</si>
  <si>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</si>
  <si>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</si>
  <si>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</si>
  <si>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</si>
  <si>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</si>
  <si>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</si>
  <si>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</si>
  <si>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</si>
  <si>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</si>
  <si>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</si>
  <si>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</si>
  <si>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</si>
  <si>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</si>
  <si>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</si>
  <si>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</si>
  <si>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</si>
  <si>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</si>
  <si>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</si>
  <si>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</si>
  <si>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</si>
  <si>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</si>
  <si>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</si>
  <si>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</si>
  <si>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</si>
  <si>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</si>
  <si>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</si>
  <si>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</si>
  <si>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</si>
  <si>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</si>
  <si>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</si>
  <si>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</si>
  <si>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</si>
  <si>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</si>
  <si>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</si>
  <si>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</si>
  <si>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</si>
  <si>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</si>
  <si>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</si>
  <si>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</si>
  <si>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</si>
  <si>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</si>
  <si>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</si>
  <si>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</si>
  <si>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</si>
  <si>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</si>
  <si>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</si>
  <si>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</si>
  <si>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</si>
  <si>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</si>
  <si>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</si>
  <si>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</si>
  <si>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</si>
  <si>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</si>
  <si>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</si>
  <si>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</si>
  <si>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</si>
  <si>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</si>
  <si>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</si>
  <si>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</si>
  <si>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</si>
  <si>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</si>
  <si>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</si>
  <si>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</si>
  <si>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</si>
  <si>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</si>
  <si>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</si>
  <si>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</si>
  <si>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</si>
  <si>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</si>
  <si>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</si>
  <si>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</si>
  <si>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</si>
  <si>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</si>
  <si>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</si>
  <si>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</si>
  <si>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</si>
  <si>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</si>
  <si>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</si>
  <si>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</si>
  <si>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</si>
  <si>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</si>
  <si>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</si>
  <si>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</si>
  <si>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</si>
  <si>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</si>
  <si>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</si>
  <si>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</si>
  <si>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</si>
  <si>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</si>
  <si>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</si>
  <si>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</si>
  <si>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</si>
  <si>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</si>
  <si>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</si>
  <si>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</si>
  <si>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</si>
  <si>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</si>
  <si>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</si>
  <si>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</si>
  <si>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</si>
  <si>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</si>
  <si>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</si>
  <si>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</si>
  <si>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</si>
  <si>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</si>
  <si>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</si>
  <si>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</si>
  <si>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</si>
  <si>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</si>
  <si>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</si>
  <si>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</si>
  <si>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</si>
  <si>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</si>
  <si>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</si>
  <si>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</si>
  <si>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</si>
  <si>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</si>
  <si>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</si>
  <si>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</si>
  <si>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</si>
  <si>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</si>
  <si>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</si>
  <si>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</si>
  <si>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</si>
  <si>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</si>
  <si>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</si>
  <si>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</si>
  <si>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</si>
  <si>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</si>
  <si>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</si>
  <si>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</si>
  <si>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</si>
  <si>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</si>
  <si>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</si>
  <si>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</si>
  <si>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</si>
  <si>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</si>
  <si>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</si>
  <si>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</si>
  <si>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</si>
  <si>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</si>
  <si>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</si>
  <si>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</si>
  <si>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</si>
  <si>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</si>
  <si>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</si>
  <si>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</si>
  <si>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</si>
  <si>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</si>
  <si>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</si>
  <si>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</si>
  <si>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</si>
  <si>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</si>
  <si>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</si>
  <si>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</si>
  <si>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</si>
  <si>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</si>
  <si>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</si>
  <si>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</si>
  <si>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</si>
  <si>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</si>
  <si>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</si>
  <si>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</si>
  <si>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</si>
  <si>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</si>
  <si>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</si>
  <si>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</si>
  <si>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</si>
  <si>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</si>
  <si>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</si>
  <si>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</si>
  <si>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</si>
  <si>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</si>
  <si>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</si>
  <si>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</si>
  <si>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</si>
  <si>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</si>
  <si>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</si>
  <si>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</si>
  <si>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</si>
  <si>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</si>
  <si>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</si>
  <si>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</si>
  <si>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</si>
  <si>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</si>
  <si>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</si>
  <si>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</si>
  <si>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</si>
  <si>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</si>
  <si>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</si>
  <si>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</si>
  <si>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</si>
  <si>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</si>
  <si>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</si>
  <si>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</si>
  <si>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</si>
  <si>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</si>
  <si>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</si>
  <si>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</si>
  <si>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</si>
  <si>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</si>
  <si>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</si>
  <si>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</si>
  <si>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</si>
  <si>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</si>
  <si>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</si>
  <si>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</si>
  <si>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</si>
  <si>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</si>
  <si>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</si>
  <si>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</si>
  <si>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</si>
  <si>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</si>
  <si>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</si>
  <si>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</si>
  <si>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</si>
  <si>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</si>
  <si>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</si>
  <si>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</si>
  <si>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</si>
  <si>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</si>
  <si>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</si>
  <si>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</si>
  <si>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</si>
  <si>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</si>
  <si>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</si>
  <si>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</si>
  <si>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</si>
  <si>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</si>
  <si>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</si>
  <si>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</si>
  <si>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</si>
  <si>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</si>
  <si>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</si>
  <si>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</si>
  <si>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</si>
  <si>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</si>
  <si>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</si>
  <si>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</si>
  <si>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</si>
  <si>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</si>
  <si>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</si>
  <si>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</si>
  <si>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</si>
  <si>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</si>
  <si>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</si>
  <si>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</si>
  <si>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</si>
  <si>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</si>
  <si>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</si>
  <si>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</si>
  <si>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</si>
  <si>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</si>
  <si>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</si>
  <si>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</si>
  <si>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</si>
  <si>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</si>
  <si>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</si>
  <si>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</si>
  <si>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</si>
  <si>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</si>
  <si>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</si>
  <si>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</si>
  <si>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</si>
  <si>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</si>
  <si>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</si>
  <si>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</si>
  <si>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</si>
  <si>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</si>
  <si>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</si>
  <si>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</si>
  <si>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</si>
  <si>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</si>
  <si>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</si>
  <si>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</si>
  <si>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</si>
  <si>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</si>
  <si>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</si>
  <si>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</si>
  <si>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</si>
  <si>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</si>
  <si>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</si>
  <si>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</si>
  <si>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</si>
  <si>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</si>
  <si>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</si>
  <si>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</si>
  <si>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</si>
  <si>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</si>
  <si>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</si>
  <si>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</si>
  <si>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</si>
  <si>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</si>
  <si>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</si>
  <si>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</si>
  <si>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</si>
  <si>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</si>
  <si>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</si>
  <si>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</si>
  <si>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</si>
  <si>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</si>
  <si>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</si>
  <si>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</si>
  <si>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</si>
  <si>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</si>
  <si>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</si>
  <si>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</si>
  <si>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</si>
  <si>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</si>
  <si>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</si>
  <si>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</si>
  <si>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</si>
  <si>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</si>
  <si>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</si>
  <si>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</si>
  <si>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</si>
  <si>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</si>
  <si>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</si>
  <si>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</si>
  <si>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</si>
  <si>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</si>
  <si>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</si>
  <si>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</si>
  <si>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</si>
  <si>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</si>
  <si>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</si>
  <si>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</si>
  <si>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</si>
  <si>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</si>
  <si>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</si>
  <si>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</si>
  <si>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</si>
  <si>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</si>
  <si>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</si>
  <si>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</si>
  <si>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</si>
  <si>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</si>
  <si>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</si>
  <si>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</si>
  <si>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</si>
  <si>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</si>
  <si>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</si>
  <si>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</si>
  <si>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</si>
  <si>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</si>
  <si>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</si>
  <si>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</si>
  <si>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</si>
  <si>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</si>
  <si>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</si>
  <si>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</si>
  <si>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</si>
  <si>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</si>
  <si>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</si>
  <si>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</si>
  <si>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</si>
  <si>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</si>
  <si>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</si>
  <si>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</si>
  <si>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</si>
  <si>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</si>
  <si>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</si>
  <si>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</si>
  <si>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</si>
  <si>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</si>
  <si>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</si>
  <si>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</si>
  <si>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</si>
  <si>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</si>
  <si>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</si>
  <si>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</si>
  <si>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</si>
  <si>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</si>
  <si>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</si>
  <si>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</si>
  <si>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</si>
  <si>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</si>
  <si>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</si>
  <si>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</si>
  <si>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</si>
  <si>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</si>
  <si>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</si>
  <si>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</si>
  <si>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</si>
  <si>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</si>
  <si>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</si>
  <si>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</si>
  <si>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</si>
  <si>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</si>
  <si>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</si>
  <si>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</si>
  <si>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</si>
  <si>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</si>
  <si>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</si>
  <si>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</si>
  <si>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</si>
  <si>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</si>
  <si>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</si>
  <si>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</si>
  <si>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</si>
  <si>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</si>
  <si>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</si>
  <si>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</si>
  <si>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</si>
  <si>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</si>
  <si>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</si>
  <si>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</si>
  <si>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</si>
  <si>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</si>
  <si>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</si>
  <si>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</si>
  <si>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</si>
  <si>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</si>
  <si>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</si>
  <si>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</si>
  <si>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</si>
  <si>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</si>
  <si>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</si>
  <si>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</si>
  <si>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</si>
  <si>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</si>
  <si>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</si>
  <si>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</si>
  <si>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</si>
  <si>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</si>
  <si>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</si>
  <si>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</si>
  <si>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</si>
  <si>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</si>
  <si>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</si>
  <si>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</si>
  <si>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</si>
  <si>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</si>
  <si>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</si>
  <si>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</si>
  <si>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</si>
  <si>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</si>
  <si>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</si>
  <si>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</si>
  <si>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</si>
  <si>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</si>
  <si>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</si>
  <si>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</si>
  <si>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</si>
  <si>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</si>
  <si>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</si>
  <si>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</si>
  <si>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</si>
  <si>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</si>
  <si>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</si>
  <si>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</si>
  <si>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</si>
  <si>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</si>
  <si>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</si>
  <si>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</si>
  <si>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</si>
  <si>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</si>
  <si>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</si>
  <si>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</si>
  <si>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</si>
  <si>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</si>
  <si>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</si>
  <si>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</si>
  <si>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</si>
  <si>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</si>
  <si>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</si>
  <si>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</si>
  <si>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</si>
  <si>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</si>
  <si>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</si>
  <si>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</si>
  <si>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</si>
  <si>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</si>
  <si>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</si>
  <si>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</si>
  <si>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</si>
  <si>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</si>
  <si>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</si>
  <si>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</si>
  <si>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</si>
  <si>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</si>
  <si>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</si>
  <si>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</si>
  <si>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</si>
  <si>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</si>
  <si>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</si>
  <si>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</si>
  <si>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</si>
  <si>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</si>
  <si>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</si>
  <si>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</si>
  <si>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</si>
  <si>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</si>
  <si>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</si>
  <si>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</si>
  <si>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</si>
  <si>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</si>
  <si>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</si>
  <si>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</si>
  <si>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</si>
  <si>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</si>
  <si>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</si>
  <si>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</si>
  <si>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</si>
  <si>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</si>
  <si>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</si>
  <si>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</si>
  <si>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</si>
  <si>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</si>
  <si>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</si>
  <si>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</si>
  <si>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</si>
  <si>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</si>
  <si>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</si>
  <si>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</si>
  <si>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</si>
  <si>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</si>
  <si>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</si>
  <si>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</si>
  <si>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</si>
  <si>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</si>
  <si>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</si>
  <si>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</si>
  <si>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</si>
  <si>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</si>
  <si>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</si>
  <si>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</si>
  <si>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</si>
  <si>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</si>
  <si>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</si>
  <si>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</si>
  <si>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</si>
  <si>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</si>
  <si>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</si>
  <si>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</si>
  <si>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</si>
  <si>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</si>
  <si>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</si>
  <si>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</si>
  <si>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</si>
  <si>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</si>
  <si>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</si>
  <si>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</si>
  <si>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</si>
  <si>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</si>
  <si>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</si>
  <si>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</si>
  <si>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</si>
  <si>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</si>
  <si>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</si>
  <si>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</si>
  <si>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</si>
  <si>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</si>
  <si>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</si>
  <si>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</si>
  <si>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</si>
  <si>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</si>
  <si>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</si>
  <si>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</si>
  <si>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</si>
  <si>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</si>
  <si>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</si>
  <si>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</si>
  <si>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</si>
  <si>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</si>
  <si>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</si>
  <si>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</si>
  <si>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</si>
  <si>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</si>
  <si>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</si>
  <si>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</si>
  <si>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</si>
  <si>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</si>
  <si>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</si>
  <si>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</si>
  <si>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</si>
  <si>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</si>
  <si>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</si>
  <si>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</si>
  <si>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</si>
  <si>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</si>
  <si>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</si>
  <si>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</si>
  <si>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</si>
  <si>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</si>
  <si>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</si>
  <si>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</si>
  <si>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</si>
  <si>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</si>
  <si>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</si>
  <si>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</si>
  <si>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</si>
  <si>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</si>
  <si>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</si>
  <si>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</si>
  <si>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</si>
  <si>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</si>
  <si>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</si>
  <si>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</si>
  <si>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</si>
  <si>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</si>
  <si>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</si>
  <si>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</si>
  <si>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</si>
  <si>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</si>
  <si>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</si>
  <si>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</si>
  <si>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</si>
  <si>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</si>
  <si>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</si>
  <si>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</si>
  <si>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</si>
  <si>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</si>
  <si>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</si>
  <si>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</si>
  <si>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</si>
  <si>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</si>
  <si>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</si>
  <si>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</si>
  <si>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</si>
  <si>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</si>
  <si>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</si>
  <si>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</si>
  <si>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</si>
  <si>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</si>
  <si>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</si>
  <si>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</si>
  <si>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</si>
  <si>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</si>
  <si>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</si>
  <si>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</si>
  <si>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</si>
  <si>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</si>
  <si>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</si>
  <si>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</si>
  <si>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</si>
  <si>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</si>
  <si>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</si>
  <si>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</si>
  <si>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</si>
  <si>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</si>
  <si>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</si>
  <si>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</si>
  <si>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</si>
  <si>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</si>
  <si>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</si>
  <si>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</si>
  <si>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</si>
  <si>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</si>
  <si>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</si>
  <si>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</si>
  <si>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</si>
  <si>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</si>
  <si>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</si>
  <si>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</si>
  <si>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</si>
  <si>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</si>
  <si>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</si>
  <si>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</si>
  <si>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</si>
  <si>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</si>
  <si>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</si>
  <si>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</si>
  <si>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</si>
  <si>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</si>
  <si>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</si>
  <si>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</si>
  <si>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</si>
  <si>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</si>
  <si>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</si>
  <si>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</si>
  <si>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</si>
  <si>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</si>
  <si>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</si>
  <si>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</si>
  <si>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</si>
  <si>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</si>
  <si>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</si>
  <si>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</si>
  <si>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</si>
  <si>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</si>
  <si>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</si>
  <si>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</si>
  <si>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</si>
  <si>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</si>
  <si>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</si>
  <si>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</si>
  <si>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</si>
  <si>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</si>
  <si>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</si>
  <si>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</si>
  <si>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</si>
  <si>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</si>
  <si>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</si>
  <si>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</si>
  <si>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</si>
  <si>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</si>
  <si>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</si>
  <si>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</si>
  <si>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</si>
  <si>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</si>
  <si>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</si>
  <si>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</si>
  <si>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</si>
  <si>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</si>
  <si>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</si>
  <si>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</si>
  <si>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</si>
  <si>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</si>
  <si>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</si>
  <si>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</si>
  <si>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</si>
  <si>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</si>
  <si>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</si>
  <si>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</si>
  <si>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</si>
  <si>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</si>
  <si>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</si>
  <si>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</si>
  <si>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</si>
  <si>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</si>
  <si>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</si>
  <si>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</si>
  <si>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</si>
  <si>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</si>
  <si>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</si>
  <si>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</si>
  <si>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</si>
  <si>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</si>
  <si>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</si>
  <si>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</si>
  <si>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</si>
  <si>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</si>
  <si>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</si>
  <si>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</si>
  <si>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</si>
  <si>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</si>
  <si>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</si>
  <si>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</si>
  <si>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</si>
  <si>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</si>
  <si>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</si>
  <si>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</si>
  <si>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</si>
  <si>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</si>
  <si>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</si>
  <si>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</si>
  <si>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</si>
  <si>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</si>
  <si>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</si>
  <si>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</si>
  <si>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</si>
  <si>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</si>
  <si>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</si>
  <si>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</si>
  <si>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</si>
  <si>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</si>
  <si>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</si>
  <si>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</si>
  <si>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</si>
  <si>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</si>
  <si>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</si>
  <si>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</si>
  <si>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</si>
  <si>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</si>
  <si>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</si>
  <si>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</si>
  <si>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</si>
  <si>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</si>
  <si>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</si>
  <si>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</si>
  <si>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</si>
  <si>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</si>
  <si>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</si>
  <si>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</si>
  <si>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</si>
  <si>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</si>
  <si>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</si>
  <si>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</si>
  <si>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</si>
  <si>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</si>
  <si>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</si>
  <si>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</si>
  <si>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</si>
  <si>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</si>
  <si>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</si>
  <si>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</si>
  <si>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</si>
  <si>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</si>
  <si>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</si>
  <si>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</si>
  <si>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</si>
  <si>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</si>
  <si>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</si>
  <si>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</si>
  <si>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</si>
  <si>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</si>
  <si>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</si>
  <si>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</si>
  <si>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</si>
  <si>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</si>
  <si>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</si>
  <si>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</si>
  <si>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</si>
  <si>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</si>
  <si>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</si>
  <si>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</si>
  <si>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</si>
  <si>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</si>
  <si>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</si>
  <si>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</si>
  <si>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</si>
  <si>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</si>
  <si>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</si>
  <si>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</si>
  <si>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</si>
  <si>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</si>
  <si>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</si>
  <si>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</si>
  <si>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</si>
  <si>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</si>
  <si>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</si>
  <si>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</si>
  <si>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</si>
  <si>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</si>
  <si>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</si>
  <si>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</si>
  <si>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</si>
  <si>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</si>
  <si>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</si>
  <si>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</si>
  <si>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</si>
  <si>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</si>
  <si>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</si>
  <si>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</si>
  <si>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</si>
  <si>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</si>
  <si>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</si>
  <si>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</si>
  <si>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</si>
  <si>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</si>
  <si>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</si>
  <si>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</si>
  <si>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</si>
  <si>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</si>
  <si>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</si>
  <si>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</si>
  <si>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</si>
  <si>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</si>
  <si>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</si>
  <si>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</si>
  <si>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</si>
  <si>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</si>
  <si>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</si>
  <si>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</si>
  <si>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</si>
  <si>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</si>
  <si>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</si>
  <si>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</si>
  <si>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</si>
  <si>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</si>
  <si>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</si>
  <si>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</si>
  <si>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</si>
  <si>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</si>
  <si>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</si>
  <si>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</si>
  <si>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</si>
  <si>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</si>
  <si>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</si>
  <si>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</si>
  <si>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</si>
  <si>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</si>
  <si>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</si>
  <si>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</si>
  <si>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</si>
  <si>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</si>
  <si>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</si>
  <si>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</si>
  <si>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</si>
  <si>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</si>
  <si>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</si>
  <si>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</si>
  <si>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</si>
  <si>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</si>
  <si>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</si>
  <si>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</si>
  <si>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</si>
  <si>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</si>
  <si>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</si>
  <si>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</si>
  <si>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</si>
  <si>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</si>
  <si>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</si>
  <si>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</si>
  <si>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</si>
  <si>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</si>
  <si>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</si>
  <si>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</si>
  <si>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</si>
  <si>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</si>
  <si>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</si>
  <si>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</si>
  <si>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</si>
  <si>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</si>
  <si>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</si>
  <si>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</si>
  <si>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</si>
  <si>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</si>
  <si>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</si>
  <si>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</si>
  <si>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</si>
  <si>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</si>
  <si>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</si>
  <si>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</si>
  <si>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</si>
  <si>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</si>
  <si>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</si>
  <si>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</si>
  <si>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</si>
  <si>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</si>
  <si>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</si>
  <si>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</si>
  <si>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</si>
  <si>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</si>
  <si>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</si>
  <si>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</si>
  <si>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</si>
  <si>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</si>
  <si>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</si>
  <si>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</si>
  <si>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</si>
  <si>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</si>
  <si>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</si>
  <si>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</si>
  <si>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</si>
  <si>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</si>
  <si>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</si>
  <si>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</si>
  <si>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</si>
  <si>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</si>
  <si>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</si>
  <si>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</si>
  <si>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</si>
  <si>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</si>
  <si>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</si>
  <si>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</si>
  <si>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</si>
  <si>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</si>
  <si>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</si>
  <si>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</si>
  <si>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</si>
  <si>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</si>
  <si>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</si>
  <si>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</si>
  <si>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</si>
  <si>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</si>
  <si>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</si>
  <si>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</si>
  <si>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</si>
  <si>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</si>
  <si>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</si>
  <si>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</si>
  <si>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</si>
  <si>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</si>
  <si>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</si>
  <si>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</si>
  <si>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</si>
  <si>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</si>
  <si>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</si>
  <si>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</si>
  <si>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</si>
  <si>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</si>
  <si>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</si>
  <si>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</si>
  <si>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</si>
  <si>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</si>
  <si>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</si>
  <si>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</si>
  <si>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</si>
  <si>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</si>
  <si>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</si>
  <si>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</si>
  <si>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</si>
  <si>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</si>
  <si>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</si>
  <si>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</si>
  <si>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</si>
  <si>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</si>
  <si>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</si>
  <si>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</si>
  <si>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</si>
  <si>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</si>
  <si>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</si>
  <si>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</si>
  <si>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</si>
  <si>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</si>
  <si>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</si>
  <si>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</si>
  <si>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</si>
  <si>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</si>
  <si>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</si>
  <si>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</si>
  <si>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</si>
  <si>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</si>
  <si>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</si>
  <si>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</si>
  <si>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</si>
  <si>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</si>
  <si>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</si>
  <si>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</si>
  <si>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</si>
  <si>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</si>
  <si>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</si>
  <si>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</si>
  <si>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</si>
  <si>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</si>
  <si>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</si>
  <si>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</si>
  <si>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</si>
  <si>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</si>
  <si>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</si>
  <si>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</si>
  <si>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</si>
  <si>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</si>
  <si>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</si>
  <si>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</si>
  <si>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</si>
  <si>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</si>
  <si>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</si>
  <si>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</si>
  <si>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</si>
  <si>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</si>
  <si>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</si>
  <si>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</si>
  <si>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</si>
  <si>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</si>
  <si>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</si>
  <si>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</si>
  <si>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</si>
  <si>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</si>
  <si>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</si>
  <si>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</si>
  <si>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</si>
  <si>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</si>
  <si>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</si>
  <si>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</si>
  <si>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</si>
  <si>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</si>
  <si>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</si>
  <si>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</si>
  <si>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</si>
  <si>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</si>
  <si>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</si>
  <si>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</si>
  <si>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</si>
  <si>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</si>
  <si>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</si>
  <si>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</si>
  <si>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</si>
  <si>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</si>
  <si>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</si>
  <si>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</si>
  <si>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</si>
  <si>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</si>
  <si>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</si>
  <si>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</si>
  <si>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</si>
  <si>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</si>
  <si>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</si>
  <si>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</si>
  <si>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</si>
  <si>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</si>
  <si>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</si>
  <si>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</si>
  <si>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</si>
  <si>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</si>
  <si>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</si>
  <si>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</si>
  <si>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</si>
  <si>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</si>
  <si>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</si>
  <si>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</si>
  <si>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</si>
  <si>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</si>
  <si>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</si>
  <si>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</si>
  <si>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</si>
  <si>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</si>
  <si>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</si>
  <si>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</si>
  <si>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</si>
  <si>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</si>
  <si>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</si>
  <si>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</si>
  <si>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</si>
  <si>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</si>
  <si>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</si>
  <si>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</si>
  <si>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</si>
  <si>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</si>
  <si>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</si>
  <si>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</si>
  <si>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</si>
  <si>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</si>
  <si>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</si>
  <si>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</si>
  <si>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</si>
  <si>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</si>
  <si>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</si>
  <si>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</si>
  <si>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</si>
  <si>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</si>
  <si>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</si>
  <si>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</si>
  <si>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</si>
  <si>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</si>
  <si>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</si>
  <si>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</si>
  <si>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</si>
  <si>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</si>
  <si>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</si>
  <si>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</si>
  <si>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</si>
  <si>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</si>
  <si>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</si>
  <si>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</si>
  <si>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</si>
  <si>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</si>
  <si>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</si>
  <si>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</si>
  <si>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</si>
  <si>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</si>
  <si>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</si>
  <si>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</si>
  <si>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</si>
  <si>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</si>
  <si>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</si>
  <si>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</si>
  <si>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</si>
  <si>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</si>
  <si>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</si>
  <si>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</si>
  <si>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</si>
  <si>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</si>
  <si>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</si>
  <si>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</si>
  <si>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</si>
  <si>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</si>
  <si>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</si>
  <si>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</si>
  <si>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</si>
  <si>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</si>
  <si>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</si>
  <si>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</si>
  <si>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</si>
  <si>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</si>
  <si>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</si>
  <si>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</si>
  <si>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</si>
  <si>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</si>
  <si>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</si>
  <si>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</si>
  <si>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</si>
  <si>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</si>
  <si>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</si>
  <si>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</si>
  <si>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</si>
  <si>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</si>
  <si>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</si>
  <si>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</si>
  <si>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</si>
  <si>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</si>
  <si>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</si>
  <si>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</si>
  <si>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</si>
  <si>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</si>
  <si>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</si>
  <si>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</si>
  <si>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</si>
  <si>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</si>
  <si>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</si>
  <si>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</si>
  <si>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</si>
  <si>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</si>
  <si>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</si>
  <si>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</si>
  <si>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</si>
  <si>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</si>
  <si>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</si>
  <si>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</si>
  <si>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</si>
  <si>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</si>
  <si>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</si>
  <si>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</si>
  <si>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</si>
  <si>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</si>
  <si>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</si>
  <si>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</si>
  <si>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</si>
  <si>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</si>
  <si>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</si>
  <si>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</si>
  <si>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</si>
  <si>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</si>
  <si>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</si>
  <si>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</si>
  <si>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</si>
  <si>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</si>
  <si>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</si>
  <si>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</si>
  <si>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</si>
  <si>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</si>
  <si>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</si>
  <si>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</si>
  <si>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</si>
  <si>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</si>
  <si>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</si>
  <si>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</si>
  <si>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</si>
  <si>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</si>
  <si>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</si>
  <si>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</si>
  <si>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</si>
  <si>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</si>
  <si>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</si>
  <si>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</si>
  <si>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</si>
  <si>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</si>
  <si>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</si>
  <si>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</si>
  <si>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</si>
  <si>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</si>
  <si>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</si>
  <si>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</si>
  <si>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</si>
  <si>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</si>
  <si>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</si>
  <si>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</si>
  <si>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</si>
  <si>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</si>
  <si>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</si>
  <si>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</si>
  <si>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</si>
  <si>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</si>
  <si>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</si>
  <si>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</si>
  <si>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</si>
  <si>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</si>
  <si>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</si>
  <si>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</si>
  <si>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</si>
  <si>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</si>
  <si>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</si>
  <si>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</si>
  <si>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</si>
  <si>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</si>
  <si>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</si>
  <si>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</si>
  <si>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</si>
  <si>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</si>
  <si>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</si>
  <si>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</si>
  <si>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</si>
  <si>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</si>
  <si>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</si>
  <si>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</si>
  <si>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</si>
  <si>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</si>
  <si>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</si>
  <si>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</si>
  <si>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</si>
  <si>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</si>
  <si>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</si>
  <si>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</si>
  <si>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</si>
  <si>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</si>
  <si>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</si>
  <si>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</si>
  <si>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</si>
  <si>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</si>
  <si>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</si>
  <si>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</si>
  <si>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</si>
  <si>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</si>
  <si>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</si>
  <si>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</si>
  <si>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</si>
  <si>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</si>
  <si>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</si>
  <si>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</si>
  <si>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</si>
  <si>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</si>
  <si>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</si>
  <si>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</si>
  <si>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</si>
  <si>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</si>
  <si>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</si>
  <si>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</si>
  <si>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</si>
  <si>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</si>
  <si>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</si>
  <si>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</si>
  <si>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</si>
  <si>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</si>
  <si>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</si>
  <si>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</si>
  <si>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</si>
  <si>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</si>
  <si>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</si>
  <si>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</si>
  <si>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</si>
  <si>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</si>
  <si>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</si>
  <si>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</si>
  <si>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</si>
  <si>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</si>
  <si>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</si>
  <si>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</si>
  <si>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</si>
  <si>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</si>
  <si>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</si>
  <si>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</si>
  <si>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</si>
  <si>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</si>
  <si>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</si>
  <si>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</si>
  <si>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</si>
  <si>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</si>
  <si>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</si>
  <si>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</si>
  <si>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</si>
  <si>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</si>
  <si>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</si>
  <si>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</si>
  <si>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</si>
  <si>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</si>
  <si>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</si>
  <si>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</si>
  <si>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</si>
  <si>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</si>
  <si>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</si>
  <si>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</si>
  <si>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</si>
  <si>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</si>
  <si>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</si>
  <si>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</si>
  <si>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</si>
  <si>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</si>
  <si>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</si>
  <si>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</si>
  <si>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</si>
  <si>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</si>
  <si>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</si>
  <si>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</si>
  <si>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</si>
  <si>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</si>
  <si>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</si>
  <si>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</si>
  <si>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</si>
  <si>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</si>
  <si>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</si>
  <si>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</si>
  <si>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</si>
  <si>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</si>
  <si>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</si>
  <si>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</si>
  <si>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</si>
  <si>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</si>
  <si>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</si>
  <si>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</si>
  <si>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</si>
  <si>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</si>
  <si>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</si>
  <si>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</si>
  <si>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</si>
  <si>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</si>
  <si>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</si>
  <si>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</si>
  <si>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</si>
  <si>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</si>
  <si>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</si>
  <si>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</si>
  <si>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</si>
  <si>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</si>
  <si>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</si>
  <si>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</si>
  <si>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</si>
  <si>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</si>
  <si>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</si>
  <si>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</si>
  <si>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</si>
  <si>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</si>
  <si>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</si>
  <si>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</si>
  <si>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</si>
  <si>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</si>
  <si>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</si>
  <si>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</si>
  <si>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</si>
  <si>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</si>
  <si>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</si>
  <si>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</si>
  <si>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</si>
  <si>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</si>
  <si>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</si>
  <si>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</si>
  <si>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</si>
  <si>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</si>
  <si>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</si>
  <si>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</si>
  <si>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</si>
  <si>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</si>
  <si>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</si>
  <si>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</si>
  <si>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</si>
  <si>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</si>
  <si>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</si>
  <si>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</si>
  <si>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</si>
  <si>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</si>
  <si>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</si>
  <si>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</si>
  <si>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</si>
  <si>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</si>
  <si>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</si>
  <si>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</si>
  <si>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</si>
  <si>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</si>
  <si>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</si>
  <si>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</si>
  <si>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</si>
  <si>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</si>
  <si>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</si>
  <si>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</si>
  <si>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</si>
  <si>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</si>
  <si>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</si>
  <si>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</si>
  <si>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</si>
  <si>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</si>
  <si>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</si>
  <si>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</si>
  <si>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</si>
  <si>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</si>
  <si>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</si>
  <si>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</si>
  <si>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</si>
  <si>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</si>
  <si>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</si>
  <si>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</si>
  <si>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</si>
  <si>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</si>
  <si>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</si>
  <si>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</si>
  <si>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</si>
  <si>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</si>
  <si>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</si>
  <si>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</si>
  <si>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</si>
  <si>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</si>
  <si>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</si>
  <si>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</si>
  <si>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</si>
  <si>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</si>
  <si>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</si>
  <si>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</si>
  <si>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</si>
  <si>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</si>
  <si>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</si>
  <si>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</si>
  <si>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</si>
  <si>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</si>
  <si>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</si>
  <si>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</si>
  <si>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</si>
  <si>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</si>
  <si>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</si>
  <si>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</si>
  <si>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</si>
  <si>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</si>
  <si>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</si>
  <si>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</si>
  <si>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</si>
  <si>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</si>
  <si>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</si>
  <si>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</si>
  <si>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</si>
  <si>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</si>
  <si>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</si>
  <si>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</si>
  <si>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</si>
  <si>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</si>
  <si>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</si>
  <si>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</si>
  <si>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</si>
  <si>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</si>
  <si>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</si>
  <si>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</si>
  <si>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</si>
  <si>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</si>
  <si>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</si>
  <si>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</si>
  <si>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</si>
  <si>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</si>
  <si>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</si>
  <si>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</si>
  <si>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</si>
  <si>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</si>
  <si>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</si>
  <si>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</si>
  <si>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</si>
  <si>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</si>
  <si>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</si>
  <si>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</si>
  <si>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</si>
  <si>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</si>
  <si>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</si>
  <si>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</si>
  <si>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</si>
  <si>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</si>
  <si>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</si>
  <si>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</si>
  <si>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</si>
  <si>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</si>
  <si>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</si>
  <si>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</si>
  <si>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</si>
  <si>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</si>
  <si>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</si>
  <si>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</si>
  <si>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</si>
  <si>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</si>
  <si>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</si>
  <si>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</si>
  <si>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</si>
  <si>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</si>
  <si>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</si>
  <si>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</si>
  <si>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</si>
  <si>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</si>
  <si>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</si>
  <si>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</si>
  <si>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</si>
  <si>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</si>
  <si>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</si>
  <si>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</si>
  <si>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</si>
  <si>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</si>
  <si>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</si>
  <si>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</si>
  <si>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</si>
  <si>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</si>
  <si>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</si>
  <si>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</si>
  <si>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</si>
  <si>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</si>
  <si>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</si>
  <si>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</si>
  <si>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</si>
  <si>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</si>
  <si>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</si>
  <si>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</si>
  <si>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</si>
  <si>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</si>
  <si>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</si>
  <si>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</si>
  <si>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</si>
  <si>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</si>
  <si>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</si>
  <si>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</si>
  <si>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</si>
  <si>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</si>
  <si>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</si>
  <si>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</si>
  <si>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</si>
  <si>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</si>
  <si>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</si>
  <si>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</si>
  <si>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</si>
  <si>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</si>
  <si>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</si>
  <si>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</si>
  <si>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</si>
  <si>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</si>
  <si>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</si>
  <si>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</si>
  <si>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</si>
  <si>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</si>
  <si>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</si>
  <si>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</si>
  <si>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</si>
  <si>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</si>
  <si>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</si>
  <si>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</si>
  <si>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</si>
  <si>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</si>
  <si>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</si>
  <si>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</si>
  <si>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</si>
  <si>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</si>
  <si>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</si>
  <si>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</si>
  <si>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</si>
  <si>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</si>
  <si>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</si>
  <si>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</si>
  <si>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</si>
  <si>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</si>
  <si>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</si>
  <si>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</si>
  <si>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</si>
  <si>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</si>
  <si>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</si>
  <si>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</si>
  <si>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</si>
  <si>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</si>
  <si>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</si>
  <si>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</si>
  <si>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</si>
  <si>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</si>
  <si>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</si>
  <si>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</si>
  <si>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</si>
  <si>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</si>
  <si>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</si>
  <si>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</si>
  <si>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</si>
  <si>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</si>
  <si>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</si>
  <si>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</si>
  <si>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</si>
  <si>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</si>
  <si>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</si>
  <si>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</si>
  <si>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</si>
  <si>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</si>
  <si>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</si>
  <si>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</si>
  <si>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</si>
  <si>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</si>
  <si>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</si>
  <si>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</si>
  <si>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</si>
  <si>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</si>
  <si>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</si>
  <si>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</si>
  <si>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</si>
  <si>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</si>
  <si>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</si>
  <si>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</si>
  <si>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</si>
  <si>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</si>
  <si>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</si>
  <si>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</si>
  <si>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</si>
  <si>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</si>
  <si>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</si>
  <si>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</si>
  <si>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</si>
  <si>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</si>
  <si>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</si>
  <si>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</si>
  <si>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</si>
  <si>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</si>
  <si>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</si>
  <si>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</si>
  <si>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</si>
  <si>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</si>
  <si>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</si>
  <si>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</si>
  <si>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</si>
  <si>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</si>
  <si>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</si>
  <si>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</si>
  <si>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</si>
  <si>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</si>
  <si>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</si>
  <si>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</si>
  <si>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</si>
  <si>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</si>
  <si>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</si>
  <si>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</si>
  <si>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</si>
  <si>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</si>
  <si>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</si>
  <si>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</si>
  <si>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</si>
  <si>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</si>
  <si>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</si>
  <si>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</si>
  <si>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</si>
  <si>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</si>
  <si>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</si>
  <si>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</si>
  <si>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</si>
  <si>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</si>
  <si>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</si>
  <si>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</si>
  <si>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</si>
  <si>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</si>
  <si>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</si>
  <si>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</si>
  <si>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</si>
  <si>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</si>
  <si>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</si>
  <si>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</si>
  <si>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</si>
  <si>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</si>
  <si>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</si>
  <si>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</si>
  <si>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</si>
  <si>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</si>
  <si>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</si>
  <si>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</si>
  <si>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</si>
  <si>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</si>
  <si>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</si>
  <si>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</si>
  <si>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</si>
  <si>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</si>
  <si>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</si>
  <si>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</si>
  <si>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</si>
  <si>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</si>
  <si>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</si>
  <si>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</si>
  <si>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</si>
  <si>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</si>
  <si>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</si>
  <si>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</si>
  <si>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</si>
  <si>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</si>
  <si>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</si>
  <si>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</si>
  <si>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</si>
  <si>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</si>
  <si>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</si>
  <si>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</si>
  <si>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</si>
  <si>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</si>
  <si>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</si>
  <si>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</si>
  <si>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</si>
  <si>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</si>
  <si>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</si>
  <si>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</si>
  <si>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</si>
  <si>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</si>
  <si>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</si>
  <si>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</si>
  <si>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</si>
  <si>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</si>
  <si>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</si>
  <si>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</si>
  <si>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</si>
  <si>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</si>
  <si>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</si>
  <si>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</si>
  <si>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</si>
  <si>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</si>
  <si>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</si>
  <si>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</si>
  <si>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</si>
  <si>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</si>
  <si>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</si>
  <si>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</si>
  <si>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</si>
  <si>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</si>
  <si>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</si>
  <si>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</si>
  <si>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</si>
  <si>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</si>
  <si>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</si>
  <si>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</si>
  <si>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</si>
  <si>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</si>
  <si>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</si>
  <si>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</si>
  <si>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</si>
  <si>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</si>
  <si>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</si>
  <si>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</si>
  <si>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</si>
  <si>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</si>
  <si>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</si>
  <si>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</si>
  <si>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</si>
  <si>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</si>
  <si>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</si>
  <si>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</si>
  <si>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</si>
  <si>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</si>
  <si>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</si>
  <si>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</si>
  <si>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</si>
  <si>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</si>
  <si>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</si>
  <si>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</si>
  <si>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</si>
  <si>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</si>
  <si>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</si>
  <si>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</si>
  <si>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</si>
  <si>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</si>
  <si>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</si>
  <si>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</si>
  <si>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</si>
  <si>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</si>
  <si>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</si>
  <si>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</si>
  <si>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</si>
  <si>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</si>
  <si>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</si>
  <si>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</si>
  <si>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</si>
  <si>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</si>
  <si>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</si>
  <si>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</si>
  <si>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</si>
  <si>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</si>
  <si>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</si>
  <si>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</si>
  <si>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</si>
  <si>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</si>
  <si>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</si>
  <si>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</si>
  <si>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</si>
  <si>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</si>
  <si>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</si>
  <si>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</si>
  <si>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</si>
  <si>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</si>
  <si>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</si>
  <si>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</si>
  <si>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</si>
  <si>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</si>
  <si>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</si>
  <si>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</si>
  <si>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</si>
  <si>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</si>
  <si>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</si>
  <si>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</si>
  <si>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</si>
  <si>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</si>
  <si>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</si>
  <si>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</si>
  <si>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</si>
  <si>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</si>
  <si>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</si>
  <si>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</si>
  <si>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</si>
  <si>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</si>
  <si>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</si>
  <si>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</si>
  <si>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</si>
  <si>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</si>
  <si>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</si>
  <si>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</si>
  <si>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</si>
  <si>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</si>
  <si>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</si>
  <si>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</si>
  <si>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</si>
  <si>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</si>
  <si>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</si>
  <si>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</si>
  <si>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</si>
  <si>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</si>
  <si>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</si>
  <si>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</si>
  <si>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</si>
  <si>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</si>
  <si>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</si>
  <si>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</si>
  <si>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</si>
  <si>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</si>
  <si>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</si>
  <si>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</si>
  <si>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</si>
  <si>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</si>
  <si>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</si>
  <si>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</si>
  <si>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</si>
  <si>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</si>
  <si>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</si>
  <si>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</si>
  <si>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</si>
  <si>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</si>
  <si>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</si>
  <si>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</si>
  <si>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</si>
  <si>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</si>
  <si>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</si>
  <si>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</si>
  <si>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</si>
  <si>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</si>
  <si>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</si>
  <si>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</si>
  <si>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</si>
  <si>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</si>
  <si>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</si>
  <si>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</si>
  <si>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</si>
  <si>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</si>
  <si>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</si>
  <si>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</si>
  <si>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</si>
  <si>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</si>
  <si>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</si>
  <si>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</si>
  <si>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</si>
  <si>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</si>
  <si>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</si>
  <si>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</si>
  <si>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</si>
  <si>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</si>
  <si>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</si>
  <si>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</si>
  <si>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</si>
  <si>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</si>
  <si>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</si>
  <si>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</si>
  <si>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</si>
  <si>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</si>
  <si>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</si>
  <si>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</si>
  <si>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</si>
  <si>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</si>
  <si>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</si>
  <si>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</si>
  <si>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</si>
  <si>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</si>
  <si>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</si>
  <si>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</si>
  <si>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</si>
  <si>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</si>
  <si>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</si>
  <si>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</si>
  <si>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</si>
  <si>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</si>
  <si>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</si>
  <si>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</si>
  <si>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</si>
  <si>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</si>
  <si>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</si>
  <si>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</si>
  <si>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</si>
  <si>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</si>
  <si>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</si>
  <si>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</si>
  <si>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</si>
  <si>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</si>
  <si>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</si>
  <si>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</si>
  <si>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</si>
  <si>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</si>
  <si>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</si>
  <si>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</si>
  <si>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</si>
  <si>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</si>
  <si>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</si>
  <si>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</si>
  <si>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</si>
  <si>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</si>
  <si>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</si>
  <si>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</si>
  <si>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</si>
  <si>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</si>
  <si>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</si>
  <si>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</si>
  <si>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</si>
  <si>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</si>
  <si>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</si>
  <si>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</si>
  <si>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</si>
  <si>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</si>
  <si>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</si>
  <si>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</si>
  <si>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</si>
  <si>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</si>
  <si>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</si>
  <si>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</si>
  <si>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</si>
  <si>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</si>
  <si>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</si>
  <si>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</si>
  <si>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</si>
  <si>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</si>
  <si>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</si>
  <si>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</si>
  <si>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</si>
  <si>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</si>
  <si>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</si>
  <si>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</si>
  <si>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</si>
  <si>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</si>
  <si>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</si>
  <si>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</si>
  <si>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</si>
  <si>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</si>
  <si>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</si>
  <si>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</si>
  <si>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</si>
  <si>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</si>
  <si>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</si>
  <si>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</si>
  <si>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</si>
  <si>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</si>
  <si>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</si>
  <si>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</si>
  <si>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</si>
  <si>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</si>
  <si>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</si>
  <si>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</si>
  <si>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</si>
  <si>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</si>
  <si>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</si>
  <si>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</si>
  <si>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</si>
  <si>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</si>
  <si>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</si>
  <si>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</si>
  <si>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</si>
  <si>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</si>
  <si>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</si>
  <si>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</si>
  <si>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</si>
  <si>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</si>
  <si>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</si>
  <si>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</si>
  <si>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</si>
  <si>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</si>
  <si>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</si>
  <si>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</si>
  <si>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</si>
  <si>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</si>
  <si>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</si>
  <si>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</si>
  <si>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</si>
  <si>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</si>
  <si>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</si>
  <si>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</si>
  <si>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</si>
  <si>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</si>
  <si>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</si>
  <si>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</si>
  <si>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</si>
  <si>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</si>
  <si>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</si>
  <si>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</si>
  <si>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</si>
  <si>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</si>
  <si>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</si>
  <si>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</si>
  <si>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</si>
  <si>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</si>
  <si>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</si>
  <si>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</si>
  <si>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</si>
  <si>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</si>
  <si>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</si>
  <si>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</si>
  <si>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</si>
  <si>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</si>
  <si>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</si>
  <si>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</si>
  <si>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</si>
  <si>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</si>
  <si>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</si>
  <si>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</si>
  <si>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</si>
  <si>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</si>
  <si>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</si>
  <si>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</si>
  <si>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</si>
  <si>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</si>
  <si>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</si>
  <si>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</si>
  <si>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</si>
  <si>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</si>
  <si>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</si>
  <si>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</si>
  <si>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</si>
  <si>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</si>
  <si>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</si>
  <si>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</si>
  <si>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</si>
  <si>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</si>
  <si>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</si>
  <si>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</si>
  <si>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</si>
  <si>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</si>
  <si>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</si>
  <si>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</si>
  <si>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</si>
  <si>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</si>
  <si>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</si>
  <si>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</si>
  <si>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</si>
  <si>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</si>
  <si>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</si>
  <si>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</si>
  <si>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</si>
  <si>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</si>
  <si>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</si>
  <si>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</si>
  <si>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</si>
  <si>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</si>
  <si>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</si>
  <si>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</si>
  <si>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</si>
  <si>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</si>
  <si>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</si>
  <si>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</si>
  <si>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</si>
  <si>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</si>
  <si>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</si>
  <si>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</si>
  <si>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</si>
  <si>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</si>
  <si>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</si>
  <si>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</si>
  <si>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</si>
  <si>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</si>
  <si>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</si>
  <si>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</si>
  <si>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</si>
  <si>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</si>
  <si>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</si>
  <si>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</si>
  <si>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</si>
  <si>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</si>
  <si>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</si>
  <si>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</si>
  <si>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</si>
  <si>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</si>
  <si>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</si>
  <si>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</si>
  <si>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</si>
  <si>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</si>
  <si>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</si>
  <si>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</si>
  <si>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</si>
  <si>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</si>
  <si>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</si>
  <si>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</si>
  <si>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</si>
  <si>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</si>
  <si>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</si>
  <si>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</si>
  <si>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</si>
  <si>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</si>
  <si>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</si>
  <si>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</si>
  <si>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</si>
  <si>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</si>
  <si>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</si>
  <si>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</si>
  <si>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</si>
  <si>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</si>
  <si>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</si>
  <si>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</si>
  <si>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</si>
  <si>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</si>
  <si>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</si>
  <si>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</si>
  <si>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</si>
  <si>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</si>
  <si>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</si>
  <si>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</si>
  <si>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</si>
  <si>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</si>
  <si>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</si>
  <si>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</si>
  <si>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</si>
  <si>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</si>
  <si>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</si>
  <si>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</si>
  <si>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</si>
  <si>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</si>
  <si>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</si>
  <si>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</si>
  <si>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</si>
  <si>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</si>
  <si>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</si>
  <si>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</si>
  <si>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</si>
  <si>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</si>
  <si>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</si>
  <si>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</si>
  <si>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</si>
  <si>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</si>
  <si>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</si>
  <si>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</si>
  <si>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</si>
  <si>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</si>
  <si>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</si>
  <si>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</si>
  <si>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</si>
  <si>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</si>
  <si>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</si>
  <si>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</si>
  <si>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</si>
  <si>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</si>
  <si>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</si>
  <si>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</si>
  <si>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</si>
  <si>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</si>
  <si>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</si>
  <si>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</si>
  <si>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</si>
  <si>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</si>
  <si>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</si>
  <si>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</si>
  <si>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</si>
  <si>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</si>
  <si>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</si>
  <si>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</si>
  <si>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</si>
  <si>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</si>
  <si>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</si>
  <si>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</si>
  <si>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</si>
  <si>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</si>
  <si>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</si>
  <si>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</si>
  <si>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</si>
  <si>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</si>
  <si>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</si>
  <si>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</si>
  <si>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</si>
  <si>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</si>
  <si>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</si>
  <si>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</si>
  <si>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</si>
  <si>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</si>
  <si>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</si>
  <si>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</si>
  <si>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</si>
  <si>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</si>
  <si>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</si>
  <si>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</si>
  <si>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</si>
  <si>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</si>
  <si>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</si>
  <si>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</si>
  <si>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</si>
  <si>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</si>
  <si>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</si>
  <si>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</si>
  <si>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</si>
  <si>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</si>
  <si>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</si>
  <si>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</si>
  <si>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</si>
  <si>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</si>
  <si>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</si>
  <si>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</si>
  <si>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</si>
  <si>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</si>
  <si>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</si>
  <si>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</si>
  <si>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</si>
  <si>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</si>
  <si>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</si>
  <si>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</si>
  <si>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</si>
  <si>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</si>
  <si>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</si>
  <si>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</si>
  <si>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</si>
  <si>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</si>
  <si>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</si>
  <si>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</si>
  <si>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</si>
  <si>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</si>
  <si>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</si>
  <si>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</si>
  <si>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</si>
  <si>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</si>
  <si>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</si>
  <si>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</si>
  <si>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</si>
  <si>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</si>
  <si>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</si>
  <si>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</si>
  <si>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</si>
  <si>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</si>
  <si>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</si>
  <si>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</si>
  <si>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</si>
  <si>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</si>
  <si>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</si>
  <si>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</si>
  <si>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</si>
  <si>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</si>
  <si>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</si>
  <si>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</si>
  <si>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</si>
  <si>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</si>
  <si>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</si>
  <si>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</si>
  <si>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</si>
  <si>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</si>
  <si>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</si>
  <si>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</si>
  <si>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</si>
  <si>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</si>
  <si>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</si>
  <si>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</si>
  <si>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</si>
  <si>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</si>
  <si>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</si>
  <si>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</si>
  <si>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</si>
  <si>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</si>
  <si>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</si>
  <si>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</si>
  <si>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</si>
  <si>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</si>
  <si>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</si>
  <si>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</si>
  <si>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</si>
  <si>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</si>
  <si>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</si>
  <si>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</si>
  <si>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</si>
  <si>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</si>
  <si>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</si>
  <si>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</si>
  <si>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</si>
  <si>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</si>
  <si>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</si>
  <si>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</si>
  <si>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</si>
  <si>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</si>
  <si>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</si>
  <si>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</si>
  <si>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</si>
  <si>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</si>
  <si>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</si>
  <si>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</si>
  <si>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</si>
  <si>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</si>
  <si>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</si>
  <si>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</si>
  <si>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</si>
  <si>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</si>
  <si>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</si>
  <si>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</si>
  <si>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</si>
  <si>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</si>
  <si>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</si>
  <si>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</si>
  <si>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</si>
  <si>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</si>
  <si>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</si>
  <si>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</si>
  <si>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</si>
  <si>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</si>
  <si>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</si>
  <si>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</si>
  <si>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</si>
  <si>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</si>
  <si>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</si>
  <si>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</si>
  <si>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</si>
  <si>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</si>
  <si>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</si>
  <si>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</si>
  <si>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</si>
  <si>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</si>
  <si>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</si>
  <si>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</si>
  <si>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</si>
  <si>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</si>
  <si>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</si>
  <si>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</si>
  <si>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</si>
  <si>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</si>
  <si>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</si>
  <si>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</si>
  <si>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</si>
  <si>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</si>
  <si>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</si>
  <si>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</si>
  <si>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</si>
  <si>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</si>
  <si>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</si>
  <si>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</si>
  <si>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</si>
  <si>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</si>
  <si>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</si>
  <si>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</si>
  <si>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</si>
  <si>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</si>
  <si>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</si>
  <si>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</si>
  <si>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</si>
  <si>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</si>
  <si>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</si>
  <si>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</si>
  <si>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</si>
  <si>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</si>
  <si>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</si>
  <si>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</si>
  <si>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</si>
  <si>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</si>
  <si>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</si>
  <si>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</si>
  <si>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</si>
  <si>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</si>
  <si>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</si>
  <si>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</si>
  <si>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</si>
  <si>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</si>
  <si>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</si>
  <si>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</si>
  <si>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</si>
  <si>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</si>
  <si>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</si>
  <si>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</si>
  <si>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</si>
  <si>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</si>
  <si>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</si>
  <si>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</si>
  <si>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</si>
  <si>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</si>
  <si>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</si>
  <si>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</si>
  <si>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</si>
  <si>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</si>
  <si>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</si>
  <si>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</si>
  <si>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</si>
  <si>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</si>
  <si>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</si>
  <si>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</si>
  <si>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</si>
  <si>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</si>
  <si>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</si>
  <si>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</si>
  <si>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</si>
  <si>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</si>
  <si>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</si>
  <si>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</si>
  <si>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</si>
  <si>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</si>
  <si>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</si>
  <si>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</si>
  <si>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</si>
  <si>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</si>
  <si>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</si>
  <si>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</si>
  <si>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</si>
  <si>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</si>
  <si>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</si>
  <si>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</si>
  <si>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</si>
  <si>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</si>
  <si>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</si>
  <si>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</si>
  <si>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</si>
  <si>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</si>
  <si>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</si>
  <si>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</si>
  <si>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</si>
  <si>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</si>
  <si>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</si>
  <si>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</si>
  <si>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</si>
  <si>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</si>
  <si>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</si>
  <si>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</si>
  <si>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</si>
  <si>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</si>
  <si>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</si>
  <si>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</si>
  <si>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</si>
  <si>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</si>
  <si>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</si>
  <si>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</si>
  <si>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</si>
  <si>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</si>
  <si>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</si>
  <si>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</si>
  <si>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</si>
  <si>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</si>
  <si>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</si>
  <si>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</si>
  <si>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</si>
  <si>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</si>
  <si>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</si>
  <si>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</si>
  <si>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</si>
  <si>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</si>
  <si>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</si>
  <si>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</si>
  <si>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</si>
  <si>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</si>
  <si>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</si>
  <si>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</si>
  <si>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</si>
  <si>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</si>
  <si>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</si>
  <si>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</si>
  <si>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</si>
  <si>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</si>
  <si>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</si>
  <si>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</si>
  <si>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</si>
  <si>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</si>
  <si>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</si>
  <si>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</si>
  <si>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</si>
  <si>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</si>
  <si>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</si>
  <si>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</si>
  <si>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</si>
  <si>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</si>
  <si>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</si>
  <si>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</si>
  <si>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</si>
  <si>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</si>
  <si>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</si>
  <si>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</si>
  <si>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</si>
  <si>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</si>
  <si>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</si>
  <si>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</si>
  <si>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</si>
  <si>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</si>
  <si>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</si>
  <si>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</si>
  <si>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</si>
  <si>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</si>
  <si>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</si>
  <si>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</si>
  <si>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</si>
  <si>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</si>
  <si>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</si>
  <si>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</si>
  <si>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</si>
  <si>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</si>
  <si>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</si>
  <si>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</si>
  <si>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</si>
  <si>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</si>
  <si>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</si>
  <si>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</si>
  <si>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</si>
  <si>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</si>
  <si>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</si>
  <si>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</si>
  <si>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</si>
  <si>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</si>
  <si>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</si>
  <si>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</si>
  <si>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</si>
  <si>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</si>
  <si>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</si>
  <si>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</si>
  <si>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</si>
  <si>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</si>
  <si>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</si>
  <si>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</si>
  <si>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</si>
  <si>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</si>
  <si>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</si>
  <si>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</si>
  <si>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</si>
  <si>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</si>
  <si>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</si>
  <si>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</si>
  <si>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</si>
  <si>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</si>
  <si>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</si>
  <si>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</si>
  <si>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</si>
  <si>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</si>
  <si>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</si>
  <si>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</si>
  <si>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</si>
  <si>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</si>
  <si>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</si>
  <si>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</si>
  <si>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</si>
  <si>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</si>
  <si>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</si>
  <si>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</si>
  <si>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</si>
  <si>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</si>
  <si>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</si>
  <si>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</si>
  <si>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</si>
  <si>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</si>
  <si>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</si>
  <si>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</si>
  <si>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</si>
  <si>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</si>
  <si>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</si>
  <si>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</si>
  <si>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</si>
  <si>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</si>
  <si>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</si>
  <si>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</si>
  <si>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</si>
  <si>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</si>
  <si>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</si>
  <si>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</si>
  <si>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</si>
  <si>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</si>
  <si>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</si>
  <si>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</si>
  <si>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</si>
  <si>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</si>
  <si>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</si>
  <si>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</si>
  <si>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</si>
  <si>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</si>
  <si>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</si>
  <si>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</si>
  <si>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</si>
  <si>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</si>
  <si>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</si>
  <si>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</si>
  <si>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</si>
  <si>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</si>
  <si>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</si>
  <si>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</si>
  <si>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</si>
  <si>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</si>
  <si>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</si>
  <si>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</si>
  <si>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</si>
  <si>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</si>
  <si>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</si>
  <si>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</si>
  <si>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</si>
  <si>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</si>
  <si>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</si>
  <si>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</si>
  <si>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</si>
  <si>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</si>
  <si>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</si>
  <si>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</si>
  <si>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</si>
  <si>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</si>
  <si>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</si>
  <si>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</si>
  <si>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</si>
  <si>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</si>
  <si>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</si>
  <si>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</si>
  <si>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</si>
  <si>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</si>
  <si>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</si>
  <si>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</si>
  <si>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</si>
  <si>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</si>
  <si>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</si>
  <si>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</si>
  <si>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</si>
  <si>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</si>
  <si>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</si>
  <si>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</si>
  <si>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</si>
  <si>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</si>
  <si>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</si>
  <si>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</si>
  <si>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</si>
  <si>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</si>
  <si>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</si>
  <si>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</si>
  <si>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</si>
  <si>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</si>
  <si>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</si>
  <si>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</si>
  <si>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</si>
  <si>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</si>
  <si>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</si>
  <si>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</si>
  <si>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</si>
  <si>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</si>
  <si>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</si>
  <si>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</si>
  <si>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</si>
  <si>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</si>
  <si>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</si>
  <si>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</si>
  <si>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</si>
  <si>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</si>
  <si>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</si>
  <si>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</si>
  <si>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</si>
  <si>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</si>
  <si>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</si>
  <si>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</si>
  <si>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</si>
  <si>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</si>
  <si>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</si>
  <si>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</si>
  <si>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</si>
  <si>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</si>
  <si>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</si>
  <si>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</si>
  <si>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</si>
  <si>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</si>
  <si>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</si>
  <si>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</si>
  <si>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</si>
  <si>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</si>
  <si>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</si>
  <si>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</si>
  <si>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</si>
  <si>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</si>
  <si>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</si>
  <si>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</si>
  <si>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</si>
  <si>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</si>
  <si>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</si>
  <si>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</si>
  <si>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</si>
  <si>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</si>
  <si>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</si>
  <si>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</si>
  <si>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</si>
  <si>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</si>
  <si>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</si>
  <si>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</si>
  <si>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</si>
  <si>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</si>
  <si>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</si>
  <si>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</si>
  <si>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</si>
  <si>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</si>
  <si>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</si>
  <si>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</si>
  <si>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</si>
  <si>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</si>
  <si>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</si>
  <si>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</si>
  <si>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</si>
  <si>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</si>
  <si>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</si>
  <si>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</si>
  <si>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</si>
  <si>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</si>
  <si>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</si>
  <si>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</si>
  <si>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</si>
  <si>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</si>
  <si>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</si>
  <si>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</si>
  <si>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</si>
  <si>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</si>
  <si>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</si>
  <si>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</si>
  <si>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</si>
  <si>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</si>
  <si>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</si>
  <si>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</si>
  <si>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</si>
  <si>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</si>
  <si>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</si>
  <si>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</si>
  <si>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</si>
  <si>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</si>
  <si>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</si>
  <si>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</si>
  <si>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</si>
  <si>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</si>
  <si>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</si>
  <si>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</si>
  <si>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</si>
  <si>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</si>
  <si>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</si>
  <si>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</si>
  <si>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</si>
  <si>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</si>
  <si>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</si>
  <si>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</si>
  <si>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</si>
  <si>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</si>
  <si>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</si>
  <si>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</si>
  <si>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</si>
  <si>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</si>
  <si>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</si>
  <si>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</si>
  <si>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</si>
  <si>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</si>
  <si>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</si>
  <si>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</si>
  <si>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</si>
  <si>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</si>
  <si>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</si>
  <si>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</si>
  <si>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</si>
  <si>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</si>
  <si>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</si>
  <si>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</si>
  <si>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</si>
  <si>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</si>
  <si>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</si>
  <si>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</si>
  <si>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</si>
  <si>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</si>
  <si>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</si>
  <si>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</si>
  <si>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</si>
  <si>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</si>
  <si>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</si>
  <si>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</si>
  <si>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</si>
  <si>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</si>
  <si>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</si>
  <si>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</si>
  <si>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</si>
  <si>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</si>
  <si>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</si>
  <si>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</si>
  <si>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</si>
  <si>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</si>
  <si>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</si>
  <si>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</si>
  <si>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</si>
  <si>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</si>
  <si>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</si>
  <si>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</si>
  <si>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</si>
  <si>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</si>
  <si>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</si>
  <si>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</si>
  <si>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</si>
  <si>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</si>
  <si>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</si>
  <si>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</si>
  <si>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</si>
  <si>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</si>
  <si>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</si>
  <si>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</si>
  <si>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</si>
  <si>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</si>
  <si>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</si>
  <si>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</si>
  <si>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</si>
  <si>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</si>
  <si>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</si>
  <si>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</si>
  <si>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</si>
  <si>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</si>
  <si>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</si>
  <si>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</si>
  <si>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</si>
  <si>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</si>
  <si>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</si>
  <si>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</si>
  <si>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</si>
  <si>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</si>
  <si>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</si>
  <si>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</si>
  <si>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</si>
  <si>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</si>
  <si>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</si>
  <si>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</si>
  <si>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</si>
  <si>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</si>
  <si>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</si>
  <si>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</si>
  <si>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</si>
  <si>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</si>
  <si>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</si>
  <si>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</si>
  <si>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</si>
  <si>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</si>
  <si>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</si>
  <si>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</si>
  <si>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</si>
  <si>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</si>
  <si>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</si>
  <si>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</si>
  <si>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</si>
  <si>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</si>
  <si>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</si>
  <si>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</si>
  <si>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</si>
  <si>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</si>
  <si>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</si>
  <si>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</si>
  <si>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</si>
  <si>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</si>
  <si>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</si>
  <si>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</si>
  <si>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</si>
  <si>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</si>
  <si>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</si>
  <si>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</si>
  <si>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</si>
  <si>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</si>
  <si>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</si>
  <si>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</si>
  <si>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</si>
  <si>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</si>
  <si>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</si>
  <si>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</si>
  <si>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</si>
  <si>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</si>
  <si>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</si>
  <si>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</si>
  <si>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</si>
  <si>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</si>
  <si>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</si>
  <si>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</si>
  <si>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</si>
  <si>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</si>
  <si>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</si>
  <si>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</si>
  <si>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</si>
  <si>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</si>
  <si>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</si>
  <si>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</si>
  <si>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</si>
  <si>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</si>
  <si>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</si>
  <si>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</si>
  <si>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</si>
  <si>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</si>
  <si>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</si>
  <si>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</si>
  <si>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</si>
  <si>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</si>
  <si>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</si>
  <si>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</si>
  <si>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</si>
  <si>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</si>
  <si>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</si>
  <si>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</si>
  <si>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</si>
  <si>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</si>
  <si>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</si>
  <si>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</si>
  <si>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</si>
  <si>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</si>
  <si>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</si>
  <si>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</si>
  <si>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</si>
  <si>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</si>
  <si>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</si>
  <si>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</si>
  <si>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</si>
  <si>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</si>
  <si>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</si>
  <si>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</si>
  <si>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</si>
  <si>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</si>
  <si>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</si>
  <si>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</si>
  <si>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</si>
  <si>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</si>
  <si>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</si>
  <si>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</si>
  <si>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</si>
  <si>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</si>
  <si>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</si>
  <si>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</si>
  <si>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</si>
  <si>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</si>
  <si>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</si>
  <si>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</si>
  <si>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</si>
  <si>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</si>
  <si>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</si>
  <si>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</si>
  <si>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</si>
  <si>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</si>
  <si>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</si>
  <si>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</si>
  <si>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</si>
  <si>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</si>
  <si>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</si>
  <si>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</si>
  <si>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</si>
  <si>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</si>
  <si>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</si>
  <si>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</si>
  <si>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</si>
  <si>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</si>
  <si>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</si>
  <si>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</si>
  <si>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</si>
  <si>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</si>
  <si>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</si>
  <si>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</si>
  <si>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</si>
  <si>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</si>
  <si>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</si>
  <si>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</si>
  <si>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</si>
  <si>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</si>
  <si>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</si>
  <si>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</si>
  <si>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</si>
  <si>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</si>
  <si>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</si>
  <si>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</si>
  <si>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</si>
  <si>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</si>
  <si>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</si>
  <si>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</si>
  <si>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</si>
  <si>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</si>
  <si>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</si>
  <si>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</si>
  <si>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</si>
  <si>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</si>
  <si>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</si>
  <si>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</si>
  <si>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</si>
  <si>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</si>
  <si>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</si>
  <si>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</si>
  <si>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</si>
  <si>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</si>
  <si>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</si>
  <si>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</si>
  <si>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</si>
  <si>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</si>
  <si>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</si>
  <si>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</si>
  <si>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</si>
  <si>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</si>
  <si>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</si>
  <si>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</si>
  <si>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</si>
  <si>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</si>
  <si>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</si>
  <si>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</si>
  <si>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</si>
  <si>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</si>
  <si>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</si>
  <si>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</si>
  <si>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</si>
  <si>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</si>
  <si>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</si>
  <si>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</si>
  <si>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</si>
  <si>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</si>
  <si>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</si>
  <si>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</si>
  <si>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</si>
  <si>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</si>
  <si>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</si>
  <si>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</si>
  <si>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</si>
  <si>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</si>
  <si>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</si>
  <si>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</si>
  <si>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</si>
  <si>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</si>
  <si>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</si>
  <si>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</si>
  <si>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</si>
  <si>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</si>
  <si>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</si>
  <si>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</si>
  <si>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</si>
  <si>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</si>
  <si>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</si>
  <si>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</si>
  <si>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</si>
  <si>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</si>
  <si>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</si>
  <si>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</si>
  <si>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</si>
  <si>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</si>
  <si>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</si>
  <si>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</si>
  <si>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</si>
  <si>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</si>
  <si>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</si>
  <si>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</si>
  <si>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</si>
  <si>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</si>
  <si>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</si>
  <si>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</si>
  <si>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</si>
  <si>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</si>
  <si>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</si>
  <si>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</si>
  <si>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</si>
  <si>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</si>
  <si>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</si>
  <si>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</si>
  <si>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</si>
  <si>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</si>
  <si>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</si>
  <si>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</si>
  <si>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</si>
  <si>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</si>
  <si>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</si>
  <si>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</si>
  <si>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</si>
  <si>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</si>
  <si>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</si>
  <si>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</si>
  <si>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</si>
  <si>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</si>
  <si>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</si>
  <si>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</si>
  <si>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</si>
  <si>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</si>
  <si>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</si>
  <si>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</si>
  <si>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</si>
  <si>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</si>
  <si>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</si>
  <si>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</si>
  <si>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</si>
  <si>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</si>
  <si>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</si>
  <si>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</si>
  <si>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</si>
  <si>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</si>
  <si>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</si>
  <si>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</si>
  <si>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</si>
  <si>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</si>
  <si>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</si>
  <si>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</si>
  <si>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</si>
  <si>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</si>
  <si>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</si>
  <si>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</si>
  <si>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</si>
  <si>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</si>
  <si>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</si>
  <si>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</si>
  <si>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</si>
  <si>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</si>
  <si>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</si>
  <si>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</si>
  <si>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</si>
  <si>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</si>
  <si>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</si>
  <si>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</si>
  <si>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</si>
  <si>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</si>
  <si>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</si>
  <si>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</si>
  <si>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</si>
  <si>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</si>
  <si>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</si>
  <si>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</si>
  <si>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</si>
  <si>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</si>
  <si>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</si>
  <si>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</si>
  <si>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</si>
  <si>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</si>
  <si>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</si>
  <si>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</si>
  <si>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</si>
  <si>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</si>
  <si>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</si>
  <si>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</si>
  <si>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</si>
  <si>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</si>
  <si>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</si>
  <si>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</si>
  <si>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</si>
  <si>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</si>
  <si>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</si>
  <si>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</si>
  <si>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</si>
  <si>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</si>
  <si>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</si>
  <si>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</si>
  <si>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</si>
  <si>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</si>
  <si>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</si>
  <si>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</si>
  <si>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</si>
  <si>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</si>
  <si>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</si>
  <si>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</si>
  <si>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</si>
  <si>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</si>
  <si>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</si>
  <si>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</si>
  <si>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</si>
  <si>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</si>
  <si>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</si>
  <si>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</si>
  <si>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</si>
  <si>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</si>
  <si>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</si>
  <si>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</si>
  <si>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</si>
  <si>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</si>
  <si>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</si>
  <si>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</si>
  <si>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</si>
  <si>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</si>
  <si>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</si>
  <si>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</si>
  <si>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</si>
  <si>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</si>
  <si>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</si>
  <si>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</si>
  <si>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</si>
  <si>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</si>
  <si>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</si>
  <si>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</si>
  <si>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</si>
  <si>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</si>
  <si>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</si>
  <si>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</si>
  <si>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</si>
  <si>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</si>
  <si>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</si>
  <si>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</si>
  <si>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</si>
  <si>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</si>
  <si>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</si>
  <si>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</si>
  <si>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</si>
  <si>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</si>
  <si>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</si>
  <si>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</si>
  <si>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</si>
  <si>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</si>
  <si>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</si>
  <si>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</si>
  <si>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</si>
  <si>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</si>
  <si>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</si>
  <si>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</si>
  <si>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</si>
  <si>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</si>
  <si>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</si>
  <si>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</si>
  <si>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</si>
  <si>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</si>
  <si>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</si>
  <si>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</si>
  <si>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</si>
  <si>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</si>
  <si>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</si>
  <si>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</si>
  <si>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</si>
  <si>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</si>
  <si>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</si>
  <si>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</si>
  <si>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</si>
  <si>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</si>
  <si>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</si>
  <si>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</si>
  <si>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</si>
  <si>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</si>
  <si>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</si>
  <si>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</si>
  <si>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</si>
  <si>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</si>
  <si>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</si>
  <si>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</si>
  <si>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</si>
  <si>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</si>
  <si>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</si>
  <si>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</si>
  <si>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</si>
  <si>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</si>
  <si>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</si>
  <si>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</si>
  <si>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</si>
  <si>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</si>
  <si>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</si>
  <si>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</si>
  <si>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</si>
  <si>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</si>
  <si>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</si>
  <si>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</si>
  <si>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</si>
  <si>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</si>
  <si>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</si>
  <si>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</si>
  <si>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</si>
  <si>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</si>
  <si>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</si>
  <si>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</si>
  <si>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</si>
  <si>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</si>
  <si>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</si>
  <si>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</si>
  <si>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</si>
  <si>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</si>
  <si>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</si>
  <si>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</si>
  <si>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</si>
  <si>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</si>
  <si>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</si>
  <si>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</si>
  <si>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</si>
  <si>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</si>
  <si>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</si>
  <si>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</si>
  <si>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</si>
  <si>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</si>
  <si>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</si>
  <si>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</si>
  <si>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</si>
  <si>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</si>
  <si>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</si>
  <si>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</si>
  <si>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</si>
  <si>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</si>
  <si>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</si>
  <si>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</si>
  <si>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</si>
  <si>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</si>
  <si>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</si>
  <si>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</si>
  <si>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</si>
  <si>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</si>
  <si>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</si>
  <si>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</si>
  <si>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</si>
  <si>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</si>
  <si>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</si>
  <si>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</si>
  <si>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</si>
  <si>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</si>
  <si>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</si>
  <si>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</si>
  <si>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</si>
  <si>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</si>
  <si>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</si>
  <si>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</si>
  <si>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</si>
  <si>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</si>
  <si>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</si>
  <si>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</si>
  <si>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</si>
  <si>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</si>
  <si>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</si>
  <si>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</si>
  <si>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</si>
  <si>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</si>
  <si>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</si>
  <si>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</si>
  <si>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</si>
  <si>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</si>
  <si>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</si>
  <si>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</si>
  <si>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</si>
  <si>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</si>
  <si>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</si>
  <si>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</si>
  <si>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</si>
  <si>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</si>
  <si>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</si>
  <si>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</si>
  <si>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</si>
  <si>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</si>
  <si>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</si>
  <si>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</si>
  <si>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</si>
  <si>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</si>
  <si>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</si>
  <si>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</si>
  <si>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</si>
  <si>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</si>
  <si>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</si>
  <si>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</si>
  <si>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</si>
  <si>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</si>
  <si>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</si>
  <si>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</si>
  <si>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</si>
  <si>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</si>
  <si>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</si>
  <si>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</si>
  <si>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</si>
  <si>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</si>
  <si>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</si>
  <si>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</si>
  <si>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</si>
  <si>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</si>
  <si>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</si>
  <si>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</si>
  <si>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</si>
  <si>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</si>
  <si>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</si>
  <si>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</si>
  <si>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</si>
  <si>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</si>
  <si>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</si>
  <si>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</si>
  <si>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</si>
  <si>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</si>
  <si>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</si>
  <si>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</si>
  <si>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</si>
  <si>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</si>
  <si>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</si>
  <si>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</si>
  <si>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</si>
  <si>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</si>
  <si>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</si>
  <si>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</si>
  <si>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</si>
  <si>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</si>
  <si>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</si>
  <si>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</si>
  <si>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</si>
  <si>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</si>
  <si>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</si>
  <si>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</si>
  <si>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</si>
  <si>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</si>
  <si>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</si>
  <si>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</si>
  <si>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</si>
  <si>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</si>
  <si>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</si>
  <si>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</si>
  <si>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</si>
  <si>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</si>
  <si>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</si>
  <si>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</si>
  <si>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</si>
  <si>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</si>
  <si>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</si>
  <si>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</si>
  <si>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</si>
  <si>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</si>
  <si>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</si>
  <si>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</si>
  <si>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</si>
  <si>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</si>
  <si>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</si>
  <si>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</si>
  <si>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</si>
  <si>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</si>
  <si>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</si>
  <si>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</si>
  <si>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</si>
  <si>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</si>
  <si>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</si>
  <si>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</si>
  <si>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</si>
  <si>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</si>
  <si>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</si>
  <si>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</si>
  <si>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</si>
  <si>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</si>
  <si>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</si>
  <si>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</si>
  <si>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</si>
  <si>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</si>
  <si>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</si>
  <si>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</si>
  <si>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</si>
  <si>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</si>
  <si>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</si>
  <si>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</si>
  <si>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</si>
  <si>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</si>
  <si>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</si>
  <si>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</si>
  <si>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</si>
  <si>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</si>
  <si>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</si>
  <si>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</si>
  <si>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</si>
  <si>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</si>
  <si>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</si>
  <si>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</si>
  <si>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</si>
  <si>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</si>
  <si>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</si>
  <si>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</si>
  <si>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</si>
  <si>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</si>
  <si>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</si>
  <si>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</si>
  <si>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</si>
  <si>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</si>
  <si>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</si>
  <si>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</si>
  <si>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</si>
  <si>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</si>
  <si>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</si>
  <si>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</si>
  <si>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</si>
  <si>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</si>
  <si>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</si>
  <si>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</si>
  <si>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</si>
  <si>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</si>
  <si>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</si>
  <si>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</si>
  <si>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</si>
  <si>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</si>
  <si>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</si>
  <si>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</si>
  <si>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</si>
  <si>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</si>
  <si>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</si>
  <si>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</si>
  <si>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</si>
  <si>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</si>
  <si>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</si>
  <si>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</si>
  <si>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</si>
  <si>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</si>
  <si>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</si>
  <si>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</si>
  <si>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</si>
  <si>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</si>
  <si>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</si>
  <si>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</si>
  <si>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</si>
  <si>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</si>
  <si>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</si>
  <si>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</si>
  <si>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</si>
  <si>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</si>
  <si>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</si>
  <si>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</si>
  <si>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</si>
  <si>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</si>
  <si>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</si>
  <si>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</si>
  <si>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</si>
  <si>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</si>
  <si>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</si>
  <si>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</si>
  <si>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</si>
  <si>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</si>
  <si>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</si>
  <si>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</si>
  <si>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</si>
  <si>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</si>
  <si>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</si>
  <si>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</si>
  <si>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</si>
  <si>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</si>
  <si>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</si>
  <si>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</si>
  <si>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</si>
  <si>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</si>
  <si>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</si>
  <si>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</si>
  <si>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</si>
  <si>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</si>
  <si>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</si>
  <si>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</si>
  <si>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</si>
  <si>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</si>
  <si>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</si>
  <si>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</si>
  <si>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</si>
  <si>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</si>
  <si>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</si>
  <si>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</si>
  <si>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</si>
  <si>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</si>
  <si>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</si>
  <si>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</si>
  <si>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</si>
  <si>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</si>
  <si>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</si>
  <si>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</si>
  <si>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</si>
  <si>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</si>
  <si>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</si>
  <si>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</si>
  <si>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</si>
  <si>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</si>
  <si>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</si>
  <si>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</si>
  <si>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</si>
  <si>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</si>
  <si>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</si>
  <si>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</si>
  <si>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</si>
  <si>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</si>
  <si>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</si>
  <si>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</si>
  <si>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</si>
  <si>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</si>
  <si>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</si>
  <si>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</si>
  <si>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</si>
  <si>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</si>
  <si>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</si>
  <si>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</si>
  <si>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</si>
  <si>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</si>
  <si>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</si>
  <si>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</si>
  <si>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</si>
  <si>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</si>
  <si>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</si>
  <si>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</si>
  <si>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</si>
  <si>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</si>
  <si>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</si>
  <si>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</si>
  <si>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</si>
  <si>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</si>
  <si>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</si>
  <si>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</si>
  <si>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</si>
  <si>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</si>
  <si>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</si>
  <si>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</si>
  <si>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</si>
  <si>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</si>
  <si>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</si>
  <si>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</si>
  <si>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</si>
  <si>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</si>
  <si>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</si>
  <si>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</si>
  <si>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</si>
  <si>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</si>
  <si>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</si>
  <si>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</si>
  <si>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</si>
  <si>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</si>
  <si>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</si>
  <si>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</si>
  <si>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</si>
  <si>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</si>
  <si>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</si>
  <si>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</si>
  <si>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</si>
  <si>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</si>
  <si>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</si>
  <si>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</si>
  <si>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</si>
  <si>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</si>
  <si>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</si>
  <si>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</si>
  <si>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</si>
  <si>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</si>
  <si>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</si>
  <si>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</si>
  <si>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</si>
  <si>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</si>
  <si>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</si>
  <si>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</si>
  <si>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</si>
  <si>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</si>
  <si>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</si>
  <si>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</si>
  <si>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</si>
  <si>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</si>
  <si>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</si>
  <si>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</si>
  <si>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</si>
  <si>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</si>
  <si>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</si>
  <si>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</si>
  <si>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</si>
  <si>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</si>
  <si>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</si>
  <si>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</si>
  <si>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</si>
  <si>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</si>
  <si>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</si>
  <si>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</si>
  <si>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</si>
  <si>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</si>
  <si>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</si>
  <si>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</si>
  <si>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</si>
  <si>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</si>
  <si>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</si>
  <si>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</si>
  <si>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</si>
  <si>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</si>
  <si>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</si>
  <si>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</si>
  <si>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</si>
  <si>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</si>
  <si>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</si>
  <si>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</si>
  <si>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</si>
  <si>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</si>
  <si>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</si>
  <si>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</si>
  <si>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</si>
  <si>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</si>
  <si>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</si>
  <si>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</si>
  <si>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</si>
  <si>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</si>
  <si>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</si>
  <si>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</si>
  <si>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</si>
  <si>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</si>
  <si>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</si>
  <si>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</si>
  <si>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</si>
  <si>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</si>
  <si>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</si>
  <si>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</si>
  <si>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</si>
  <si>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</si>
  <si>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</si>
  <si>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</si>
  <si>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</si>
  <si>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</si>
  <si>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</si>
  <si>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</si>
  <si>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</si>
  <si>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</si>
  <si>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</si>
  <si>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</si>
  <si>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</si>
  <si>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</si>
  <si>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</si>
  <si>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</si>
  <si>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</si>
  <si>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</si>
  <si>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</si>
  <si>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</si>
  <si>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</si>
  <si>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</si>
  <si>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</si>
  <si>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</si>
  <si>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</si>
  <si>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</si>
  <si>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</si>
  <si>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</si>
  <si>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</si>
  <si>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</si>
  <si>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</si>
  <si>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</si>
  <si>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</si>
  <si>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</si>
  <si>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</si>
  <si>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</si>
  <si>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</si>
  <si>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</si>
  <si>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</si>
  <si>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</si>
  <si>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</si>
  <si>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</si>
  <si>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</si>
  <si>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</si>
  <si>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</si>
  <si>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</si>
  <si>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</si>
  <si>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</si>
  <si>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</si>
  <si>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</si>
  <si>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</si>
  <si>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</si>
  <si>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</si>
  <si>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</si>
  <si>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</si>
  <si>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</si>
  <si>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</si>
  <si>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</si>
  <si>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</si>
  <si>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</si>
  <si>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</si>
  <si>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</si>
  <si>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</si>
  <si>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</si>
  <si>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</si>
  <si>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</si>
  <si>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</si>
  <si>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</si>
  <si>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</si>
  <si>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</si>
  <si>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</si>
  <si>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</si>
  <si>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</si>
  <si>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</si>
  <si>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</si>
  <si>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</si>
  <si>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</si>
  <si>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</si>
  <si>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</si>
  <si>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</si>
  <si>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</si>
  <si>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</si>
  <si>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</si>
  <si>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</si>
  <si>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</si>
  <si>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</si>
  <si>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</si>
  <si>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</si>
  <si>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</si>
  <si>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</si>
  <si>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</si>
  <si>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</si>
  <si>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</si>
  <si>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</si>
  <si>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</si>
  <si>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</si>
  <si>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</si>
  <si>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</si>
  <si>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</si>
  <si>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</si>
  <si>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</si>
  <si>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</si>
  <si>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</si>
  <si>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</si>
  <si>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</si>
  <si>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</si>
  <si>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</si>
  <si>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</si>
  <si>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</si>
  <si>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</si>
  <si>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</si>
  <si>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</si>
  <si>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</si>
  <si>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</si>
  <si>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</si>
  <si>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</si>
  <si>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</si>
  <si>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</si>
  <si>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</si>
  <si>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</si>
  <si>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</si>
  <si>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</si>
  <si>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</si>
  <si>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</si>
  <si>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</si>
  <si>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</si>
  <si>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</si>
  <si>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</si>
  <si>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</si>
  <si>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</si>
  <si>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</si>
  <si>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</si>
  <si>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</si>
  <si>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</si>
  <si>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</si>
  <si>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</si>
  <si>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</si>
  <si>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</si>
  <si>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</si>
  <si>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</si>
  <si>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</si>
  <si>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</si>
  <si>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</si>
  <si>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</si>
  <si>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</si>
  <si>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</si>
  <si>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</si>
  <si>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</si>
  <si>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</si>
  <si>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</si>
  <si>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</si>
  <si>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</si>
  <si>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</si>
  <si>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</si>
  <si>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</si>
  <si>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</si>
  <si>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</si>
  <si>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</si>
  <si>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</si>
  <si>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</si>
  <si>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</si>
  <si>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</si>
  <si>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</si>
  <si>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</si>
  <si>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</si>
  <si>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</si>
  <si>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</si>
  <si>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</si>
  <si>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</si>
  <si>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</si>
  <si>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</si>
  <si>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</si>
  <si>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</si>
  <si>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</si>
  <si>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</si>
  <si>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</si>
  <si>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</si>
  <si>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</si>
  <si>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</si>
  <si>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</si>
  <si>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</si>
  <si>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</si>
  <si>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</si>
  <si>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</si>
  <si>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</si>
  <si>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</si>
  <si>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</si>
  <si>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</si>
  <si>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</si>
  <si>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</si>
  <si>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</si>
  <si>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</si>
  <si>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</si>
  <si>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</si>
  <si>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</si>
  <si>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</si>
  <si>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</si>
  <si>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</si>
  <si>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</si>
  <si>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</si>
  <si>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</si>
  <si>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</si>
  <si>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</si>
  <si>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</si>
  <si>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</si>
  <si>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</si>
  <si>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</si>
  <si>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</si>
  <si>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</si>
  <si>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</si>
  <si>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</si>
  <si>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</si>
  <si>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</si>
  <si>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</si>
  <si>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</si>
  <si>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</si>
  <si>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</si>
  <si>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</si>
  <si>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</si>
  <si>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</si>
  <si>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</si>
  <si>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</si>
  <si>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</si>
  <si>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</si>
  <si>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</si>
  <si>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</si>
  <si>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</si>
  <si>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</si>
  <si>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</si>
  <si>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</si>
  <si>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</si>
  <si>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</si>
  <si>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</si>
  <si>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</si>
  <si>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</si>
  <si>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</si>
  <si>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</si>
  <si>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</si>
  <si>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</si>
  <si>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</si>
  <si>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</si>
  <si>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</si>
  <si>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</si>
  <si>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</si>
  <si>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</si>
  <si>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</si>
  <si>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</si>
  <si>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</si>
  <si>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</si>
  <si>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</si>
  <si>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</si>
  <si>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</si>
  <si>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</si>
  <si>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</si>
  <si>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</si>
  <si>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</si>
  <si>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</si>
  <si>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</si>
  <si>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</si>
  <si>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</si>
  <si>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</si>
  <si>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</si>
  <si>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</si>
  <si>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</si>
  <si>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</si>
  <si>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</si>
  <si>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</si>
  <si>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</si>
  <si>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</si>
  <si>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</si>
  <si>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</si>
  <si>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</si>
  <si>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</si>
  <si>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</si>
  <si>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</si>
  <si>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</si>
  <si>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</si>
  <si>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</si>
  <si>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</si>
  <si>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</si>
  <si>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</si>
  <si>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</si>
  <si>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</si>
  <si>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</si>
  <si>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</si>
  <si>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</si>
  <si>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</si>
  <si>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</si>
  <si>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</si>
  <si>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</si>
  <si>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</si>
  <si>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</si>
  <si>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</si>
  <si>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</si>
  <si>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</si>
  <si>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</si>
  <si>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</si>
  <si>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</si>
  <si>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</si>
  <si>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</si>
  <si>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</si>
  <si>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</si>
  <si>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</si>
  <si>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</si>
  <si>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</si>
  <si>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</si>
  <si>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</si>
  <si>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</si>
  <si>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</si>
  <si>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</si>
  <si>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</si>
  <si>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</si>
  <si>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</si>
  <si>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</si>
  <si>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</si>
  <si>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</si>
  <si>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</si>
  <si>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</si>
  <si>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</si>
  <si>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</si>
  <si>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</si>
  <si>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</si>
  <si>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</si>
  <si>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</si>
  <si>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</si>
  <si>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</si>
  <si>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</si>
  <si>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</si>
  <si>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</si>
  <si>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</si>
  <si>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</si>
  <si>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</si>
  <si>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</si>
  <si>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</si>
  <si>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</si>
  <si>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</si>
  <si>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</si>
  <si>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</si>
  <si>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</si>
  <si>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</si>
  <si>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</si>
  <si>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</si>
  <si>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</si>
  <si>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</si>
  <si>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</si>
  <si>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</si>
  <si>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</si>
  <si>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</si>
  <si>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</si>
  <si>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</si>
  <si>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</si>
  <si>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</si>
  <si>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</si>
  <si>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</si>
  <si>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</si>
  <si>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</si>
  <si>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</si>
  <si>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</si>
  <si>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</si>
  <si>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</si>
  <si>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</si>
  <si>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</si>
  <si>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</si>
  <si>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</si>
  <si>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</si>
  <si>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</si>
  <si>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</si>
  <si>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</si>
  <si>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</si>
  <si>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</si>
  <si>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</si>
  <si>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</si>
  <si>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</si>
  <si>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</si>
  <si>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</si>
  <si>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</si>
  <si>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</si>
  <si>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</si>
  <si>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</si>
  <si>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</si>
  <si>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</si>
  <si>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</si>
  <si>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</si>
  <si>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</si>
  <si>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</si>
  <si>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</si>
  <si>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</si>
  <si>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</si>
  <si>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</si>
  <si>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</si>
  <si>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</si>
  <si>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</si>
  <si>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</si>
  <si>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</si>
  <si>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</si>
  <si>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</si>
  <si>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</si>
  <si>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</si>
  <si>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</si>
  <si>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</si>
  <si>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</si>
  <si>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</si>
  <si>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</si>
  <si>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</si>
  <si>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</si>
  <si>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</si>
  <si>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</si>
  <si>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</si>
  <si>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</si>
  <si>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</si>
  <si>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</si>
  <si>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</si>
  <si>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</si>
  <si>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</si>
  <si>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</si>
  <si>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</si>
  <si>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</si>
  <si>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</si>
  <si>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</si>
  <si>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</si>
  <si>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</si>
  <si>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</si>
  <si>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</si>
  <si>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</si>
  <si>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</si>
  <si>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</si>
  <si>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</si>
  <si>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</si>
  <si>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</si>
  <si>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</si>
  <si>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</si>
  <si>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</si>
  <si>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</si>
  <si>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</si>
  <si>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</si>
  <si>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</si>
  <si>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</si>
  <si>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</si>
  <si>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</si>
  <si>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</si>
  <si>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</si>
  <si>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</si>
  <si>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</si>
  <si>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</si>
  <si>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</si>
  <si>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</si>
  <si>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</si>
  <si>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</si>
  <si>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</si>
  <si>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</si>
  <si>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</si>
  <si>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</si>
  <si>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</si>
  <si>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</si>
  <si>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</si>
  <si>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</si>
  <si>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</si>
  <si>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</si>
  <si>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</si>
  <si>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</si>
  <si>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</si>
  <si>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</si>
  <si>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</si>
  <si>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</si>
  <si>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</si>
  <si>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</si>
  <si>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</si>
  <si>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</si>
  <si>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</si>
  <si>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</si>
  <si>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</si>
  <si>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</si>
  <si>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</si>
  <si>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</si>
  <si>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</si>
  <si>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</si>
  <si>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</si>
  <si>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</si>
  <si>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</si>
  <si>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</si>
  <si>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</si>
  <si>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</si>
  <si>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</si>
  <si>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</si>
  <si>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</si>
  <si>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</si>
  <si>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</si>
  <si>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</si>
  <si>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</si>
  <si>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</si>
  <si>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</si>
  <si>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</si>
  <si>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</si>
  <si>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</si>
  <si>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</si>
  <si>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</si>
  <si>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</si>
  <si>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</si>
  <si>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</si>
  <si>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</si>
  <si>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</si>
  <si>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</si>
  <si>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</si>
  <si>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</si>
  <si>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</si>
  <si>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</si>
  <si>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</si>
  <si>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</si>
  <si>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</si>
  <si>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</si>
  <si>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</si>
  <si>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</si>
  <si>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</si>
  <si>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</si>
  <si>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</si>
  <si>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</si>
  <si>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</si>
  <si>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</si>
  <si>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</si>
  <si>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</si>
  <si>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</si>
  <si>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</si>
  <si>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</si>
  <si>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</si>
  <si>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</si>
  <si>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</si>
  <si>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</si>
  <si>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</si>
  <si>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</si>
  <si>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</si>
  <si>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</si>
  <si>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</si>
  <si>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</si>
  <si>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</si>
  <si>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</si>
  <si>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</si>
  <si>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</si>
  <si>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</si>
  <si>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</si>
  <si>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</si>
  <si>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</si>
  <si>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</si>
  <si>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</si>
  <si>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</si>
  <si>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</si>
  <si>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</si>
  <si>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</si>
  <si>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</si>
  <si>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</si>
  <si>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</si>
  <si>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</si>
  <si>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</si>
  <si>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</si>
  <si>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</si>
  <si>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</si>
  <si>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</si>
  <si>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</si>
  <si>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</si>
  <si>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</si>
  <si>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</si>
  <si>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</si>
  <si>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</si>
  <si>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</si>
  <si>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</si>
  <si>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</si>
  <si>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</si>
  <si>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</si>
  <si>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</si>
  <si>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</si>
  <si>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</si>
  <si>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</si>
  <si>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</si>
  <si>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</si>
  <si>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</si>
  <si>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</si>
  <si>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</si>
  <si>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</si>
  <si>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</si>
  <si>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</si>
  <si>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</si>
  <si>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</si>
  <si>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</si>
  <si>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</si>
  <si>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</si>
  <si>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</si>
  <si>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</si>
  <si>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</si>
  <si>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</si>
  <si>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</si>
  <si>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</si>
  <si>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</si>
  <si>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</si>
  <si>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</si>
  <si>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</si>
  <si>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</si>
  <si>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</si>
  <si>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</si>
  <si>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</si>
  <si>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</si>
  <si>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</si>
  <si>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</si>
  <si>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</si>
  <si>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</si>
  <si>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</si>
  <si>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</si>
  <si>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</si>
  <si>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</si>
  <si>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</si>
  <si>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</si>
  <si>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</si>
  <si>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</si>
  <si>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</si>
  <si>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</si>
  <si>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</si>
  <si>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</si>
  <si>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</si>
  <si>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</si>
  <si>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</si>
  <si>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</si>
  <si>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</si>
  <si>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</si>
  <si>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</si>
  <si>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</si>
  <si>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</si>
  <si>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</si>
  <si>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</si>
  <si>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</si>
  <si>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</si>
  <si>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</si>
  <si>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</si>
  <si>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</si>
  <si>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</si>
  <si>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</si>
  <si>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</si>
  <si>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</si>
  <si>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</si>
  <si>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</si>
  <si>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</si>
  <si>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</si>
  <si>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</si>
  <si>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</si>
  <si>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</si>
  <si>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</si>
  <si>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</si>
  <si>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</si>
  <si>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</si>
  <si>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</si>
  <si>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</si>
  <si>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</si>
  <si>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</si>
  <si>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</si>
  <si>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</si>
  <si>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</si>
  <si>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</si>
  <si>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</si>
  <si>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</si>
  <si>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</si>
  <si>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</si>
  <si>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</si>
  <si>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</si>
  <si>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</si>
  <si>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</si>
  <si>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</si>
  <si>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</si>
  <si>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</si>
  <si>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</si>
  <si>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</si>
  <si>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</si>
  <si>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</si>
  <si>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</si>
  <si>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</si>
  <si>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</si>
  <si>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</si>
  <si>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</si>
  <si>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</si>
  <si>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</si>
  <si>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</si>
  <si>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</si>
  <si>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</si>
  <si>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</si>
  <si>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</si>
  <si>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</si>
  <si>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</si>
  <si>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</si>
  <si>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</si>
  <si>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</si>
  <si>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</si>
  <si>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</si>
  <si>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</si>
  <si>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</si>
  <si>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</si>
  <si>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</si>
  <si>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</si>
  <si>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</si>
  <si>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</si>
  <si>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</si>
  <si>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</si>
  <si>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</si>
  <si>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</si>
  <si>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</si>
  <si>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</si>
  <si>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</si>
  <si>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</si>
  <si>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</si>
  <si>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</si>
  <si>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</si>
  <si>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</si>
  <si>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</si>
  <si>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</si>
  <si>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</si>
  <si>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</si>
  <si>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</si>
  <si>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</si>
  <si>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</si>
  <si>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</si>
  <si>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</si>
  <si>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</si>
  <si>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</si>
  <si>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</si>
  <si>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</si>
  <si>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</si>
  <si>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</si>
  <si>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</si>
  <si>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</si>
  <si>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</si>
  <si>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</si>
  <si>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</si>
  <si>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</si>
  <si>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</si>
  <si>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</si>
  <si>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</si>
  <si>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</si>
  <si>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</si>
  <si>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</si>
  <si>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</si>
  <si>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</si>
  <si>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</si>
  <si>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</si>
  <si>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</si>
  <si>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</si>
  <si>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</si>
  <si>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</si>
  <si>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</si>
  <si>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</si>
  <si>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</si>
  <si>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</si>
  <si>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</si>
  <si>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</si>
  <si>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</si>
  <si>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</si>
  <si>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</si>
  <si>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</si>
  <si>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</si>
  <si>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</si>
  <si>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</si>
  <si>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</si>
  <si>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</si>
  <si>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</si>
  <si>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</si>
  <si>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</si>
  <si>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</si>
  <si>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</si>
  <si>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</si>
  <si>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</si>
  <si>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</si>
  <si>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</si>
  <si>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</si>
  <si>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</si>
  <si>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</si>
  <si>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</si>
  <si>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</si>
  <si>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</si>
  <si>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</si>
  <si>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</si>
  <si>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</si>
  <si>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</si>
  <si>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</si>
  <si>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</si>
  <si>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</si>
  <si>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</si>
  <si>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</si>
  <si>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</si>
  <si>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</si>
  <si>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</si>
  <si>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</si>
  <si>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</si>
  <si>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</si>
  <si>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</si>
  <si>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</si>
  <si>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</si>
  <si>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</si>
  <si>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</si>
  <si>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</si>
  <si>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</si>
  <si>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</si>
  <si>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</si>
  <si>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</si>
  <si>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</si>
  <si>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</si>
  <si>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</si>
  <si>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</si>
  <si>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</si>
  <si>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</si>
  <si>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</si>
  <si>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</si>
  <si>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</si>
  <si>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</si>
  <si>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</si>
  <si>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</si>
  <si>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</si>
  <si>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</si>
  <si>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</si>
  <si>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</si>
  <si>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</si>
  <si>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</si>
  <si>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</si>
  <si>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</si>
  <si>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</si>
  <si>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</si>
  <si>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</si>
  <si>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</si>
  <si>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</si>
  <si>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</si>
  <si>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</si>
  <si>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</si>
  <si>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</si>
  <si>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</si>
  <si>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</si>
  <si>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</si>
  <si>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</si>
  <si>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</si>
  <si>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</si>
  <si>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</si>
  <si>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</si>
  <si>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</si>
  <si>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</si>
  <si>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</si>
  <si>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</si>
  <si>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</si>
  <si>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</si>
  <si>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</si>
  <si>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</si>
  <si>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</si>
  <si>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</si>
  <si>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</si>
  <si>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</si>
  <si>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</si>
  <si>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</si>
  <si>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</si>
  <si>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</si>
  <si>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</si>
  <si>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</si>
  <si>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</si>
  <si>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</si>
  <si>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</si>
  <si>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</si>
  <si>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</si>
  <si>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</si>
  <si>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</si>
  <si>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</si>
  <si>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</si>
  <si>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</si>
  <si>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</si>
  <si>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</si>
  <si>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</si>
  <si>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</si>
  <si>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</si>
  <si>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</si>
  <si>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</si>
  <si>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</si>
  <si>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</si>
  <si>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</si>
  <si>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</si>
  <si>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</si>
  <si>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</si>
  <si>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</si>
  <si>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</si>
  <si>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</si>
  <si>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</si>
  <si>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</si>
  <si>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</si>
  <si>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</si>
  <si>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</si>
  <si>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</si>
  <si>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</si>
  <si>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</si>
  <si>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</si>
  <si>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</si>
  <si>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</si>
  <si>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</si>
  <si>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</si>
  <si>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</si>
  <si>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</si>
  <si>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</si>
  <si>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</si>
  <si>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</si>
  <si>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</si>
  <si>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</si>
  <si>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</si>
  <si>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</si>
  <si>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</si>
  <si>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</si>
  <si>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</si>
  <si>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</si>
  <si>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</si>
  <si>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</si>
  <si>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</si>
  <si>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</si>
  <si>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</si>
  <si>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</si>
  <si>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</si>
  <si>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</si>
  <si>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</si>
  <si>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</si>
  <si>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</si>
  <si>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</si>
  <si>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</si>
  <si>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</si>
  <si>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</si>
  <si>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</si>
  <si>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</si>
  <si>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</si>
  <si>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</si>
  <si>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</si>
  <si>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</si>
  <si>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</si>
  <si>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</si>
  <si>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</si>
  <si>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</si>
  <si>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</si>
  <si>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</si>
  <si>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</si>
  <si>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</si>
  <si>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</si>
  <si>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</si>
  <si>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</si>
  <si>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</si>
  <si>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</si>
  <si>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</si>
  <si>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</si>
  <si>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</si>
  <si>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</si>
  <si>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</si>
  <si>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</si>
  <si>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</si>
  <si>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</si>
  <si>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</si>
  <si>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</si>
  <si>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</si>
  <si>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</si>
  <si>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</si>
  <si>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</si>
  <si>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</si>
  <si>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</si>
  <si>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</si>
  <si>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</si>
  <si>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</si>
  <si>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</si>
  <si>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</si>
  <si>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</si>
  <si>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</si>
  <si>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</si>
  <si>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</si>
  <si>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</si>
  <si>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</si>
  <si>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</si>
  <si>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</si>
  <si>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</si>
  <si>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</si>
  <si>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</si>
  <si>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</si>
  <si>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</si>
  <si>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</si>
  <si>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</si>
  <si>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</si>
  <si>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</si>
  <si>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</si>
  <si>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</si>
  <si>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</si>
  <si>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</si>
  <si>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</si>
  <si>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</si>
  <si>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</si>
  <si>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</si>
  <si>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</si>
  <si>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</si>
  <si>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</si>
  <si>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</si>
  <si>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</si>
  <si>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</si>
  <si>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</si>
  <si>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</si>
  <si>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</si>
  <si>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</si>
  <si>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</si>
  <si>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</si>
  <si>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</si>
  <si>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</si>
  <si>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</si>
  <si>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</si>
  <si>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</si>
  <si>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</si>
  <si>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</si>
  <si>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</si>
  <si>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</si>
  <si>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</si>
  <si>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</si>
  <si>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</si>
  <si>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</si>
  <si>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</si>
  <si>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</si>
  <si>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</si>
  <si>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</si>
  <si>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</si>
  <si>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</si>
  <si>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</si>
  <si>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</si>
  <si>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</si>
  <si>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</si>
  <si>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</si>
  <si>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</si>
  <si>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</si>
  <si>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</si>
  <si>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</si>
  <si>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</si>
  <si>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</si>
  <si>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</si>
  <si>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</si>
  <si>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</si>
  <si>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</si>
  <si>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</si>
  <si>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</si>
  <si>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</si>
  <si>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</si>
  <si>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</si>
  <si>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</si>
  <si>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</si>
  <si>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</si>
  <si>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</si>
  <si>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</si>
  <si>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</si>
  <si>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</si>
  <si>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</si>
  <si>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</si>
  <si>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</si>
  <si>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</si>
  <si>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</si>
  <si>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</si>
  <si>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</si>
  <si>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</si>
  <si>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</si>
  <si>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</si>
  <si>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</si>
  <si>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</si>
  <si>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</si>
  <si>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</si>
  <si>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</si>
  <si>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</si>
  <si>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</si>
  <si>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</si>
  <si>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</si>
  <si>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</si>
  <si>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</si>
  <si>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</si>
  <si>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</si>
  <si>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</si>
  <si>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</si>
  <si>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</si>
  <si>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</si>
  <si>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</si>
  <si>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</si>
  <si>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</si>
  <si>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</si>
  <si>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</si>
  <si>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</si>
  <si>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</si>
  <si>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</si>
  <si>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</si>
  <si>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</si>
  <si>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</si>
  <si>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</si>
  <si>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</si>
  <si>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</si>
  <si>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</si>
  <si>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</si>
  <si>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</si>
  <si>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</si>
  <si>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</si>
  <si>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</si>
  <si>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</si>
  <si>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</si>
  <si>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</si>
  <si>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</si>
  <si>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</si>
  <si>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</si>
  <si>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</si>
  <si>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</si>
  <si>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</si>
  <si>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</si>
  <si>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</si>
  <si>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</si>
  <si>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</si>
  <si>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</si>
  <si>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</si>
  <si>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</si>
  <si>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</si>
  <si>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</si>
  <si>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</si>
  <si>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</si>
  <si>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</si>
  <si>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</si>
  <si>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</si>
  <si>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</si>
  <si>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</si>
  <si>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</si>
  <si>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</si>
  <si>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</si>
  <si>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</si>
  <si>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</si>
  <si>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</si>
  <si>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</si>
  <si>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</si>
  <si>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</si>
  <si>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</si>
  <si>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</si>
  <si>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</si>
  <si>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</si>
  <si>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</si>
  <si>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</si>
  <si>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</si>
  <si>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</si>
  <si>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</si>
  <si>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</si>
  <si>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</si>
  <si>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</si>
  <si>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</si>
  <si>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</si>
  <si>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</si>
  <si>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</si>
  <si>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</si>
  <si>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</si>
  <si>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</si>
  <si>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</si>
  <si>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</si>
  <si>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</si>
  <si>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</si>
  <si>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</si>
  <si>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</si>
  <si>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</si>
  <si>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</si>
  <si>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</si>
  <si>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</si>
  <si>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</si>
  <si>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</si>
  <si>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</si>
  <si>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</si>
  <si>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</si>
  <si>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</si>
  <si>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</si>
  <si>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</si>
  <si>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</si>
  <si>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</si>
  <si>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</si>
  <si>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</si>
  <si>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</si>
  <si>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</si>
  <si>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</si>
  <si>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</si>
  <si>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</si>
  <si>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</si>
  <si>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</si>
  <si>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</si>
  <si>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</si>
  <si>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</si>
  <si>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</si>
  <si>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</si>
  <si>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</si>
  <si>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</si>
  <si>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</si>
  <si>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</si>
  <si>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</si>
  <si>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</si>
  <si>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</si>
  <si>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</si>
  <si>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</si>
  <si>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</si>
  <si>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</si>
  <si>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</si>
  <si>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</si>
  <si>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</si>
  <si>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</si>
  <si>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</si>
  <si>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</si>
  <si>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</si>
  <si>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</si>
  <si>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</si>
  <si>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</si>
  <si>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</si>
  <si>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</si>
  <si>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</si>
  <si>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</si>
  <si>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</si>
  <si>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</si>
  <si>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</si>
  <si>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</si>
  <si>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</si>
  <si>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</si>
  <si>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</si>
  <si>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</si>
  <si>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</si>
  <si>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</si>
  <si>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</si>
  <si>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</si>
  <si>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</si>
  <si>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</si>
  <si>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</si>
  <si>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</si>
  <si>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</si>
  <si>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</si>
  <si>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</si>
  <si>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</si>
  <si>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</si>
  <si>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</si>
  <si>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</si>
  <si>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</si>
  <si>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</si>
  <si>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</si>
  <si>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</si>
  <si>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</si>
  <si>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</si>
  <si>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</si>
  <si>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</si>
  <si>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</si>
  <si>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</si>
  <si>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</si>
  <si>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</si>
  <si>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</si>
  <si>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</si>
  <si>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</si>
  <si>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</si>
  <si>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</si>
  <si>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</si>
  <si>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</si>
  <si>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</si>
  <si>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</si>
  <si>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</si>
  <si>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</si>
  <si>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</si>
  <si>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</si>
  <si>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</si>
  <si>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</si>
  <si>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</si>
  <si>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</si>
  <si>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</si>
  <si>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</si>
  <si>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</si>
  <si>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</si>
  <si>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</si>
  <si>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</si>
  <si>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</si>
  <si>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</si>
  <si>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</si>
  <si>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</si>
  <si>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</si>
  <si>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</si>
  <si>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</si>
  <si>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</si>
  <si>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</si>
  <si>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</si>
  <si>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</si>
  <si>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</si>
  <si>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</si>
  <si>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</si>
  <si>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</si>
  <si>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</si>
  <si>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</si>
  <si>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</si>
  <si>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</si>
  <si>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</si>
  <si>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</si>
  <si>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</si>
  <si>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</si>
  <si>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</si>
  <si>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</si>
  <si>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</si>
  <si>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</si>
  <si>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</si>
  <si>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</si>
  <si>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</si>
  <si>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</si>
  <si>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</si>
  <si>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</si>
  <si>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</si>
  <si>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</si>
  <si>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</si>
  <si>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</si>
  <si>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</si>
  <si>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</si>
  <si>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</si>
  <si>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</si>
  <si>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</si>
  <si>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</si>
  <si>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</si>
  <si>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</si>
  <si>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</si>
  <si>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</si>
  <si>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</si>
  <si>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</si>
  <si>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</si>
  <si>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</si>
  <si>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</si>
  <si>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</si>
  <si>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</si>
  <si>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</si>
  <si>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</si>
  <si>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</si>
  <si>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</si>
  <si>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</si>
  <si>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</si>
  <si>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</si>
  <si>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</si>
  <si>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</si>
  <si>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</si>
  <si>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</si>
  <si>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</si>
  <si>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</si>
  <si>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</si>
  <si>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</si>
  <si>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</si>
  <si>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</si>
  <si>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</si>
  <si>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</si>
  <si>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</si>
  <si>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</si>
  <si>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</si>
  <si>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</si>
  <si>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</si>
  <si>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</si>
  <si>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</si>
  <si>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</si>
  <si>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</si>
  <si>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</si>
  <si>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</si>
  <si>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</si>
  <si>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</si>
  <si>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</si>
  <si>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</si>
  <si>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</si>
  <si>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</si>
  <si>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</si>
  <si>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</si>
  <si>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</si>
  <si>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</si>
  <si>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</si>
  <si>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</si>
  <si>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</si>
  <si>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</si>
  <si>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</si>
  <si>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</si>
  <si>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</si>
  <si>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</si>
  <si>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</si>
  <si>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</si>
  <si>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</si>
  <si>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</si>
  <si>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</si>
  <si>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</si>
  <si>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</si>
  <si>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</si>
  <si>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</si>
  <si>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</si>
  <si>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</si>
  <si>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</si>
  <si>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</si>
  <si>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</si>
  <si>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</si>
  <si>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</si>
  <si>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</si>
  <si>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</si>
  <si>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</si>
  <si>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</si>
  <si>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</si>
  <si>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</si>
  <si>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</si>
  <si>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</si>
  <si>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</si>
  <si>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</si>
  <si>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</si>
  <si>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</si>
  <si>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</si>
  <si>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</si>
  <si>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</si>
  <si>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</si>
  <si>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</si>
  <si>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</si>
  <si>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</si>
  <si>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</si>
  <si>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</si>
  <si>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</si>
  <si>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</si>
  <si>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</si>
  <si>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</si>
  <si>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</si>
  <si>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</si>
  <si>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</si>
  <si>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</si>
  <si>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</si>
  <si>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</si>
  <si>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</si>
  <si>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</si>
  <si>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</si>
  <si>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</si>
  <si>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</si>
  <si>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</si>
  <si>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</si>
  <si>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</si>
  <si>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</si>
  <si>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</si>
  <si>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</si>
  <si>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</si>
  <si>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</si>
  <si>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</si>
  <si>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</si>
  <si>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</si>
  <si>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</si>
  <si>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</si>
  <si>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</si>
  <si>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</si>
  <si>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</si>
  <si>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</si>
  <si>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</si>
  <si>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</si>
  <si>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</si>
  <si>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</si>
  <si>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</si>
  <si>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</si>
  <si>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</si>
  <si>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</si>
  <si>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</si>
  <si>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</si>
  <si>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</si>
  <si>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</si>
  <si>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</si>
  <si>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</si>
  <si>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</si>
  <si>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</si>
  <si>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</si>
  <si>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</si>
  <si>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</si>
  <si>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</si>
  <si>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</si>
  <si>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</si>
  <si>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</si>
  <si>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</si>
  <si>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</si>
  <si>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</si>
  <si>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</si>
  <si>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</si>
  <si>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</si>
  <si>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</si>
  <si>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</si>
  <si>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</si>
  <si>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</si>
  <si>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</si>
  <si>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</si>
  <si>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</si>
  <si>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</si>
  <si>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</si>
  <si>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</si>
  <si>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</si>
  <si>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</si>
  <si>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</si>
  <si>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</si>
  <si>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</si>
  <si>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</si>
  <si>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</si>
  <si>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</si>
  <si>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</si>
  <si>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</si>
  <si>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</si>
  <si>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</si>
  <si>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</si>
  <si>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</si>
  <si>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</si>
  <si>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</si>
  <si>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</si>
  <si>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</si>
  <si>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</si>
  <si>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</si>
  <si>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</si>
  <si>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</si>
  <si>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</si>
  <si>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</si>
  <si>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</si>
  <si>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</si>
  <si>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</si>
  <si>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</si>
  <si>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</si>
  <si>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</si>
  <si>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</si>
  <si>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</si>
  <si>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</si>
  <si>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</si>
  <si>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</si>
  <si>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</si>
  <si>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</si>
  <si>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</si>
  <si>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</si>
  <si>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</si>
  <si>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</si>
  <si>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</si>
  <si>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</si>
  <si>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</si>
  <si>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</si>
  <si>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</si>
  <si>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</si>
  <si>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</si>
  <si>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</si>
  <si>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</si>
  <si>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</si>
  <si>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</si>
  <si>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</si>
  <si>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</si>
  <si>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</si>
  <si>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</si>
  <si>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</si>
  <si>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</si>
  <si>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</si>
  <si>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</si>
  <si>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</si>
  <si>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</si>
  <si>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</si>
  <si>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</si>
  <si>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</si>
  <si>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</si>
  <si>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</si>
  <si>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</si>
  <si>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</si>
  <si>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</si>
  <si>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</si>
  <si>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</si>
  <si>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</si>
  <si>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</si>
  <si>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</si>
  <si>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</si>
  <si>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</si>
  <si>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</si>
  <si>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</si>
  <si>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</si>
  <si>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</si>
  <si>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</si>
  <si>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</si>
  <si>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</si>
  <si>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</si>
  <si>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</si>
  <si>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</si>
  <si>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</si>
  <si>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</si>
  <si>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</si>
  <si>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</si>
  <si>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</si>
  <si>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</si>
  <si>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</si>
  <si>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</si>
  <si>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</si>
  <si>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</si>
  <si>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</si>
  <si>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</si>
  <si>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</si>
  <si>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</si>
  <si>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</si>
  <si>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</si>
  <si>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</si>
  <si>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</si>
  <si>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</si>
  <si>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</si>
  <si>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</si>
  <si>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</si>
  <si>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</si>
  <si>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</si>
  <si>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</si>
  <si>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</si>
  <si>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</si>
  <si>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</si>
  <si>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</si>
  <si>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</si>
  <si>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</si>
  <si>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</si>
  <si>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</si>
  <si>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</si>
  <si>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</si>
  <si>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</si>
  <si>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</si>
  <si>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</si>
  <si>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</si>
  <si>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</si>
  <si>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</si>
  <si>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</si>
  <si>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</si>
  <si>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</si>
  <si>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</si>
  <si>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</si>
  <si>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</si>
  <si>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</si>
  <si>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</si>
  <si>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</si>
  <si>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</si>
  <si>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</si>
  <si>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</si>
  <si>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</si>
  <si>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</si>
  <si>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</si>
  <si>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</si>
  <si>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</si>
  <si>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</si>
  <si>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</si>
  <si>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</si>
  <si>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</si>
  <si>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</si>
  <si>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</si>
  <si>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</si>
  <si>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</si>
  <si>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</si>
  <si>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</si>
  <si>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</si>
  <si>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</si>
  <si>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</si>
  <si>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</si>
  <si>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</si>
  <si>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</si>
  <si>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</si>
  <si>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</si>
  <si>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</si>
  <si>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</si>
  <si>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</si>
  <si>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</si>
  <si>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</si>
  <si>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</si>
  <si>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</si>
  <si>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</si>
  <si>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</si>
  <si>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</si>
  <si>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</si>
  <si>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</si>
  <si>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</si>
  <si>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</si>
  <si>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</si>
  <si>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</si>
  <si>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</si>
  <si>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</si>
  <si>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</si>
  <si>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</si>
  <si>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</si>
  <si>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</si>
  <si>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</si>
  <si>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</si>
  <si>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</si>
  <si>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</si>
  <si>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</si>
  <si>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</si>
  <si>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</si>
  <si>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</si>
  <si>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</si>
  <si>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</si>
  <si>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</si>
  <si>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</si>
  <si>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</si>
  <si>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</si>
  <si>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</si>
  <si>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</si>
  <si>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</si>
  <si>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</si>
  <si>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</si>
  <si>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</si>
  <si>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</si>
  <si>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</si>
  <si>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</si>
  <si>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</si>
  <si>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</si>
  <si>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</si>
  <si>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</si>
  <si>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</si>
  <si>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</si>
  <si>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</si>
  <si>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</si>
  <si>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</si>
  <si>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</si>
  <si>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</si>
  <si>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</si>
  <si>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</si>
  <si>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</si>
  <si>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</si>
  <si>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</si>
  <si>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</si>
  <si>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</si>
  <si>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</si>
  <si>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</si>
  <si>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</si>
  <si>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</si>
  <si>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</si>
  <si>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</si>
  <si>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</si>
  <si>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</si>
  <si>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</si>
  <si>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</si>
  <si>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</si>
  <si>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</si>
  <si>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</si>
  <si>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</si>
  <si>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</si>
  <si>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</si>
  <si>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</si>
  <si>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</si>
  <si>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</si>
  <si>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</si>
  <si>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</si>
  <si>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</si>
  <si>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</si>
  <si>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</si>
  <si>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</si>
  <si>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</si>
  <si>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</si>
  <si>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</si>
  <si>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</si>
  <si>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</si>
  <si>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</si>
  <si>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</si>
  <si>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</si>
  <si>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</si>
  <si>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</si>
  <si>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</si>
  <si>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</si>
  <si>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</si>
  <si>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</si>
  <si>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</si>
  <si>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</si>
  <si>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</si>
  <si>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</si>
  <si>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</si>
  <si>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</si>
  <si>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</si>
  <si>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</si>
  <si>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</si>
  <si>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</si>
  <si>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</si>
  <si>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</si>
  <si>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</si>
  <si>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</si>
  <si>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</si>
  <si>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</si>
  <si>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</si>
  <si>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</si>
  <si>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</si>
  <si>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</si>
  <si>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</si>
  <si>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</si>
  <si>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</si>
  <si>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</si>
  <si>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</si>
  <si>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</si>
  <si>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</si>
  <si>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</si>
  <si>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</si>
  <si>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</si>
  <si>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</si>
  <si>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</si>
  <si>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</si>
  <si>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</si>
  <si>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</si>
  <si>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</si>
  <si>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</si>
  <si>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</si>
  <si>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</si>
  <si>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</si>
  <si>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</si>
  <si>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</si>
  <si>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</si>
  <si>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</si>
  <si>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</si>
  <si>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</si>
  <si>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</si>
  <si>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</si>
  <si>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</si>
  <si>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</si>
  <si>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</si>
  <si>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</si>
  <si>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</si>
  <si>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</si>
  <si>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</si>
  <si>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</si>
  <si>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</si>
  <si>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</si>
  <si>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</si>
  <si>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</si>
  <si>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</si>
  <si>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</si>
  <si>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</si>
  <si>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</si>
  <si>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</si>
  <si>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</si>
  <si>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</si>
  <si>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</si>
  <si>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</si>
  <si>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</si>
  <si>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</si>
  <si>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</si>
  <si>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</si>
  <si>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</si>
  <si>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</si>
  <si>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</si>
  <si>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</si>
  <si>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</si>
  <si>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</si>
  <si>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</si>
  <si>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</si>
  <si>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</si>
  <si>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</si>
  <si>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</si>
  <si>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</si>
  <si>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</si>
  <si>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</si>
  <si>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</si>
  <si>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</si>
  <si>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</si>
  <si>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</si>
  <si>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</si>
  <si>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</si>
  <si>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</si>
  <si>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</si>
  <si>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</si>
  <si>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</si>
  <si>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</si>
  <si>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</si>
  <si>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</si>
  <si>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</si>
  <si>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</si>
  <si>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</si>
  <si>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</si>
  <si>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</si>
  <si>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</si>
  <si>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</si>
  <si>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</si>
  <si>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</si>
  <si>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</si>
  <si>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</si>
  <si>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</si>
  <si>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</si>
  <si>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</si>
  <si>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</si>
  <si>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</si>
  <si>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</si>
  <si>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</si>
  <si>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</si>
  <si>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</si>
  <si>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</si>
  <si>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</si>
  <si>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</si>
  <si>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</si>
  <si>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</si>
  <si>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</si>
  <si>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</si>
  <si>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</si>
  <si>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</si>
  <si>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</si>
  <si>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</si>
  <si>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</si>
  <si>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</si>
  <si>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</si>
  <si>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</si>
  <si>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</si>
  <si>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</si>
  <si>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</si>
  <si>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</si>
  <si>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</si>
  <si>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</si>
  <si>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</si>
  <si>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</si>
  <si>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</si>
  <si>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</si>
  <si>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</si>
  <si>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</si>
  <si>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</si>
  <si>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</si>
  <si>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</si>
  <si>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</si>
  <si>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</si>
  <si>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</si>
  <si>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</si>
  <si>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</si>
  <si>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</si>
  <si>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</si>
  <si>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</si>
  <si>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</si>
  <si>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</si>
  <si>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</si>
  <si>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</si>
  <si>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</si>
  <si>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</si>
  <si>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</si>
  <si>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</si>
  <si>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</si>
  <si>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</si>
  <si>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</si>
  <si>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</si>
  <si>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</si>
  <si>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</si>
  <si>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</si>
  <si>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</si>
  <si>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</si>
  <si>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</si>
  <si>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</si>
  <si>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</si>
  <si>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</si>
  <si>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</si>
  <si>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</si>
  <si>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</si>
  <si>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</si>
  <si>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</si>
  <si>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</si>
  <si>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</si>
  <si>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</si>
  <si>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</si>
  <si>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</si>
  <si>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</si>
  <si>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</si>
  <si>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</si>
  <si>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</si>
  <si>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</si>
  <si>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</si>
  <si>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</si>
  <si>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</si>
  <si>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</si>
  <si>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</si>
  <si>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</si>
  <si>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</si>
  <si>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</si>
  <si>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</si>
  <si>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</si>
  <si>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</si>
  <si>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</si>
  <si>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</si>
  <si>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</si>
  <si>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</si>
  <si>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</si>
  <si>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</si>
  <si>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</si>
  <si>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</si>
  <si>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</si>
  <si>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</si>
  <si>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</si>
  <si>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</si>
  <si>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</si>
  <si>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</si>
  <si>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</si>
  <si>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</si>
  <si>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</si>
  <si>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</si>
  <si>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</si>
  <si>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</si>
  <si>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</si>
  <si>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</si>
  <si>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</si>
  <si>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</si>
  <si>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</si>
  <si>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</si>
  <si>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</si>
  <si>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</si>
  <si>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</si>
  <si>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</si>
  <si>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</si>
  <si>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</si>
  <si>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</si>
  <si>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</si>
  <si>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</si>
  <si>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</si>
  <si>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</si>
  <si>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</si>
  <si>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</si>
  <si>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</si>
  <si>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</si>
  <si>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</si>
  <si>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</si>
  <si>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</si>
  <si>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</si>
  <si>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</si>
  <si>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</si>
  <si>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</si>
  <si>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</si>
  <si>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</si>
  <si>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</si>
  <si>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</si>
  <si>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</si>
  <si>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</si>
  <si>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</si>
  <si>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</si>
  <si>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</si>
  <si>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</si>
  <si>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</si>
  <si>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</si>
  <si>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</si>
  <si>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</si>
  <si>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</si>
  <si>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</si>
  <si>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</si>
  <si>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</si>
  <si>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</si>
  <si>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</si>
  <si>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</si>
  <si>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</si>
  <si>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</si>
  <si>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</si>
  <si>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</si>
  <si>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</si>
  <si>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</si>
  <si>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</si>
  <si>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</si>
  <si>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</si>
  <si>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</si>
  <si>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</si>
  <si>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</si>
  <si>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</si>
  <si>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</si>
  <si>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</si>
  <si>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</si>
  <si>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</si>
  <si>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</si>
  <si>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</si>
  <si>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</si>
  <si>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</si>
  <si>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</si>
  <si>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</si>
  <si>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</si>
  <si>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</si>
  <si>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</si>
  <si>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</si>
  <si>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</si>
  <si>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</si>
  <si>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</si>
  <si>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</si>
  <si>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</si>
  <si>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</si>
  <si>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</si>
  <si>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</si>
  <si>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</si>
  <si>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</si>
  <si>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</si>
  <si>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</si>
  <si>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</si>
  <si>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</si>
  <si>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</si>
  <si>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</si>
  <si>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</si>
  <si>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</si>
  <si>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</si>
  <si>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</si>
  <si>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</si>
  <si>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</si>
  <si>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</si>
  <si>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</si>
  <si>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</si>
  <si>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</si>
  <si>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</si>
  <si>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</si>
  <si>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</si>
  <si>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</si>
  <si>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</si>
  <si>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</si>
  <si>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</si>
  <si>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</si>
  <si>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</si>
  <si>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</si>
  <si>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</si>
  <si>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</si>
  <si>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</si>
  <si>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</si>
  <si>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</si>
  <si>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</si>
  <si>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</si>
  <si>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</si>
  <si>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</si>
  <si>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</si>
  <si>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</si>
  <si>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</si>
  <si>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</si>
  <si>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</si>
  <si>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</si>
  <si>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</si>
  <si>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</si>
  <si>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</si>
  <si>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</si>
  <si>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</si>
  <si>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</si>
  <si>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</si>
  <si>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</si>
  <si>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</si>
  <si>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</si>
  <si>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</si>
  <si>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</si>
  <si>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</si>
  <si>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</si>
  <si>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</si>
  <si>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</si>
  <si>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</si>
  <si>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</si>
  <si>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</si>
  <si>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</si>
  <si>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</si>
  <si>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</si>
  <si>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</si>
  <si>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</si>
  <si>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</si>
  <si>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</si>
  <si>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</si>
  <si>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</si>
  <si>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</si>
  <si>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</si>
  <si>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</si>
  <si>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</si>
  <si>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</si>
  <si>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</si>
  <si>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</si>
  <si>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</si>
  <si>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</si>
  <si>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</si>
  <si>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</si>
  <si>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</si>
  <si>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</si>
  <si>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</si>
  <si>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</si>
  <si>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</si>
  <si>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</si>
  <si>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</si>
  <si>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</si>
  <si>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</si>
  <si>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</si>
  <si>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</si>
  <si>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</si>
  <si>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</si>
  <si>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</si>
  <si>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</si>
  <si>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</si>
  <si>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</si>
  <si>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</si>
  <si>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</si>
  <si>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</si>
  <si>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</si>
  <si>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</si>
  <si>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</si>
  <si>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</si>
  <si>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</si>
  <si>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</si>
  <si>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</si>
  <si>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</si>
  <si>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</si>
  <si>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</si>
  <si>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</si>
  <si>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</si>
  <si>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</si>
  <si>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</si>
  <si>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</si>
  <si>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</si>
  <si>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</si>
  <si>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</si>
  <si>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</si>
  <si>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</si>
  <si>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</si>
  <si>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</si>
  <si>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</si>
  <si>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</si>
  <si>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</si>
  <si>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</si>
  <si>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</si>
  <si>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</si>
  <si>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</si>
  <si>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</si>
  <si>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</si>
  <si>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</si>
  <si>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</si>
  <si>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</si>
  <si>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</si>
  <si>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</si>
  <si>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</si>
  <si>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</si>
  <si>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</si>
  <si>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</si>
  <si>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</si>
  <si>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</si>
  <si>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</si>
  <si>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</si>
  <si>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</si>
  <si>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</si>
  <si>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</si>
  <si>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</si>
  <si>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</si>
  <si>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</si>
  <si>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</si>
  <si>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</si>
  <si>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</si>
  <si>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</si>
  <si>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</si>
  <si>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</si>
  <si>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</si>
  <si>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</si>
  <si>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</si>
  <si>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</si>
  <si>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</si>
  <si>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</si>
  <si>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</si>
  <si>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</si>
  <si>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</si>
  <si>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</si>
  <si>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</si>
  <si>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</si>
  <si>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</si>
  <si>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</si>
  <si>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</si>
  <si>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</si>
  <si>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</si>
  <si>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</si>
  <si>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</si>
  <si>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</si>
  <si>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</si>
  <si>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</si>
  <si>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</si>
  <si>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</si>
  <si>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</si>
  <si>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</si>
  <si>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</si>
  <si>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</si>
  <si>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</si>
  <si>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</si>
  <si>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</si>
  <si>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</si>
  <si>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</si>
  <si>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</si>
  <si>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</si>
  <si>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</si>
  <si>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</si>
  <si>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</si>
  <si>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</si>
  <si>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</si>
  <si>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</si>
  <si>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</si>
  <si>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</si>
  <si>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</si>
  <si>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</si>
  <si>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</si>
  <si>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</si>
  <si>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</si>
  <si>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</si>
  <si>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</si>
  <si>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</si>
  <si>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</si>
  <si>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</si>
  <si>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</si>
  <si>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</si>
  <si>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</si>
  <si>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</si>
  <si>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</si>
  <si>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</si>
  <si>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</si>
  <si>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</si>
  <si>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</si>
  <si>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</si>
  <si>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</si>
  <si>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</si>
  <si>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</si>
  <si>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</si>
  <si>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</si>
  <si>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</si>
  <si>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</si>
  <si>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</si>
  <si>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</si>
  <si>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</si>
  <si>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</si>
  <si>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</si>
  <si>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</si>
  <si>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</si>
  <si>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</si>
  <si>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</si>
  <si>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</si>
  <si>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</si>
  <si>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</si>
  <si>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</si>
  <si>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</si>
  <si>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</si>
  <si>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</si>
  <si>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</si>
  <si>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</si>
  <si>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</si>
  <si>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</si>
  <si>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</si>
  <si>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</si>
  <si>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</si>
  <si>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</si>
  <si>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</si>
  <si>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</si>
  <si>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</si>
  <si>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</si>
  <si>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</si>
  <si>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</si>
  <si>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</si>
  <si>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</si>
  <si>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</si>
  <si>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</si>
  <si>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</si>
  <si>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</si>
  <si>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</si>
  <si>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</si>
  <si>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</si>
  <si>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</si>
  <si>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</si>
  <si>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</si>
  <si>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</si>
  <si>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</si>
  <si>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</si>
  <si>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</si>
  <si>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</si>
  <si>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</si>
  <si>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</si>
  <si>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</si>
  <si>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</si>
  <si>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</si>
  <si>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</si>
  <si>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</si>
  <si>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</si>
  <si>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</si>
  <si>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</si>
  <si>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</si>
  <si>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</si>
  <si>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</si>
  <si>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</si>
  <si>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</si>
  <si>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</si>
  <si>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</si>
  <si>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</si>
  <si>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</si>
  <si>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</si>
  <si>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</si>
  <si>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</si>
  <si>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</si>
  <si>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</si>
  <si>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</si>
  <si>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</si>
  <si>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</si>
  <si>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</si>
  <si>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</si>
  <si>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</si>
  <si>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</si>
  <si>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</si>
  <si>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</si>
  <si>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</si>
  <si>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</si>
  <si>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</si>
  <si>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</si>
  <si>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</si>
  <si>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</si>
  <si>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</si>
  <si>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</si>
  <si>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</si>
  <si>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</si>
  <si>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</si>
  <si>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</si>
  <si>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</si>
  <si>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</si>
  <si>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</si>
  <si>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</si>
  <si>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</si>
  <si>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</si>
  <si>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</si>
  <si>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</si>
  <si>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</si>
  <si>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</si>
  <si>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</si>
  <si>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</si>
  <si>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</si>
  <si>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</si>
  <si>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</si>
  <si>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</si>
  <si>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</si>
  <si>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</si>
  <si>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</si>
  <si>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</si>
  <si>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</si>
  <si>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</si>
  <si>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</si>
  <si>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</si>
  <si>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</si>
  <si>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</si>
  <si>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</si>
  <si>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</si>
  <si>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</si>
  <si>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</si>
  <si>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</si>
  <si>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</si>
  <si>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</si>
  <si>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</si>
  <si>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</si>
  <si>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</si>
  <si>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</si>
  <si>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</si>
  <si>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</si>
  <si>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</si>
  <si>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</si>
  <si>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</si>
  <si>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</si>
  <si>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</si>
  <si>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</si>
  <si>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</si>
  <si>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</si>
  <si>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</si>
  <si>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</si>
  <si>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</si>
  <si>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</si>
  <si>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</si>
  <si>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</si>
  <si>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</si>
  <si>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</si>
  <si>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</si>
  <si>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</si>
  <si>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</si>
  <si>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</si>
  <si>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</si>
  <si>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</si>
  <si>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</si>
  <si>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</si>
  <si>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</si>
  <si>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</si>
  <si>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</si>
  <si>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</si>
  <si>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</si>
  <si>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</si>
  <si>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</si>
  <si>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</si>
  <si>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</si>
  <si>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</si>
  <si>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</si>
  <si>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</si>
  <si>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</si>
  <si>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</si>
  <si>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</si>
  <si>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</si>
  <si>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</si>
  <si>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</si>
  <si>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</si>
  <si>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</si>
  <si>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</si>
  <si>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</si>
  <si>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</si>
  <si>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</si>
  <si>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</si>
  <si>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</si>
  <si>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</si>
  <si>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</si>
  <si>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</si>
  <si>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</si>
  <si>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</si>
  <si>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</si>
  <si>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</si>
  <si>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</si>
  <si>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</si>
  <si>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</si>
  <si>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</si>
  <si>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</si>
  <si>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</si>
  <si>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</si>
  <si>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</si>
  <si>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</si>
  <si>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</si>
  <si>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</si>
  <si>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</si>
  <si>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</si>
  <si>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</si>
  <si>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</si>
  <si>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</si>
  <si>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</si>
  <si>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</si>
  <si>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</si>
  <si>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</si>
  <si>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</si>
  <si>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</si>
  <si>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</si>
  <si>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</si>
  <si>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</si>
  <si>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</si>
  <si>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</si>
  <si>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</si>
  <si>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</si>
  <si>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</si>
  <si>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</si>
  <si>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</si>
  <si>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</si>
  <si>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</si>
  <si>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</si>
  <si>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</si>
  <si>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</si>
  <si>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</si>
  <si>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</si>
  <si>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</si>
  <si>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</si>
  <si>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</si>
  <si>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</si>
  <si>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</si>
  <si>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</si>
  <si>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</si>
  <si>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</si>
  <si>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</si>
  <si>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</si>
  <si>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</si>
  <si>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</si>
  <si>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</si>
  <si>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</si>
  <si>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</si>
  <si>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</si>
  <si>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</si>
  <si>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</si>
  <si>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</si>
  <si>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</si>
  <si>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</si>
  <si>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</si>
  <si>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</si>
  <si>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</si>
  <si>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</si>
  <si>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</si>
  <si>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</si>
  <si>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</si>
  <si>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</si>
  <si>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</si>
  <si>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</si>
  <si>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</si>
  <si>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</si>
  <si>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</si>
  <si>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</si>
  <si>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</si>
  <si>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</si>
  <si>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</si>
  <si>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</si>
  <si>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</si>
  <si>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</si>
  <si>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</si>
  <si>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</si>
  <si>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</si>
  <si>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</si>
  <si>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</si>
  <si>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</si>
  <si>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</si>
  <si>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</si>
  <si>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</si>
  <si>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</si>
  <si>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</si>
  <si>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</si>
  <si>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</si>
  <si>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</si>
  <si>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</si>
  <si>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</si>
  <si>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</si>
  <si>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</si>
  <si>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</si>
  <si>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</si>
  <si>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</si>
  <si>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</si>
  <si>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</si>
  <si>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</si>
  <si>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</si>
  <si>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</si>
  <si>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</si>
  <si>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</si>
  <si>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</si>
  <si>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</si>
  <si>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</si>
  <si>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</si>
  <si>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</si>
  <si>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</si>
  <si>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</si>
  <si>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</si>
  <si>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</si>
  <si>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</si>
  <si>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</si>
  <si>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</si>
  <si>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</si>
  <si>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</si>
  <si>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</si>
  <si>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</si>
  <si>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</si>
  <si>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</si>
  <si>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</si>
  <si>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</si>
  <si>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</si>
  <si>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</si>
  <si>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</si>
  <si>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</si>
  <si>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</si>
  <si>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</si>
  <si>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</si>
  <si>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</si>
  <si>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</si>
  <si>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</si>
  <si>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</si>
  <si>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</si>
  <si>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</si>
  <si>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</si>
  <si>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</si>
  <si>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</si>
  <si>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</si>
  <si>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</si>
  <si>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</si>
  <si>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</si>
  <si>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</si>
  <si>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</si>
  <si>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</si>
  <si>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</si>
  <si>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</si>
  <si>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</si>
  <si>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</si>
  <si>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</si>
  <si>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</si>
  <si>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</si>
  <si>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</si>
  <si>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</si>
  <si>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</si>
  <si>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</si>
  <si>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</si>
  <si>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</si>
  <si>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</si>
  <si>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</si>
  <si>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</si>
  <si>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</si>
  <si>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</si>
  <si>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</si>
  <si>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</si>
  <si>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</si>
  <si>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</si>
  <si>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</si>
  <si>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</si>
  <si>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</si>
  <si>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</si>
  <si>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</si>
  <si>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</si>
  <si>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</si>
  <si>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</si>
  <si>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</si>
  <si>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</si>
  <si>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</si>
  <si>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</si>
  <si>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</si>
  <si>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</si>
  <si>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</si>
  <si>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</si>
  <si>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</si>
  <si>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</si>
  <si>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</si>
  <si>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</si>
  <si>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</si>
  <si>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</si>
  <si>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</si>
  <si>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</si>
  <si>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</si>
  <si>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</si>
  <si>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</si>
  <si>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</si>
  <si>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</si>
  <si>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</si>
  <si>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</si>
  <si>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</si>
  <si>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</si>
  <si>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</si>
  <si>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</si>
  <si>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</si>
  <si>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</si>
  <si>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</si>
  <si>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</si>
  <si>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</si>
  <si>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</si>
  <si>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</si>
  <si>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</si>
  <si>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</si>
  <si>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</si>
  <si>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</si>
  <si>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</si>
  <si>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</si>
  <si>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</si>
  <si>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</si>
  <si>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</si>
  <si>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</si>
  <si>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</si>
  <si>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</si>
  <si>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</si>
  <si>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</si>
  <si>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</si>
  <si>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</si>
  <si>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</si>
  <si>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</si>
  <si>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</si>
  <si>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</si>
  <si>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</si>
  <si>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</si>
  <si>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</si>
  <si>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</si>
  <si>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</si>
  <si>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</si>
  <si>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</si>
  <si>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</si>
  <si>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</si>
  <si>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</si>
  <si>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</si>
  <si>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</si>
  <si>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</si>
  <si>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</si>
  <si>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</si>
  <si>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</si>
  <si>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</si>
  <si>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</si>
  <si>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</si>
  <si>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</si>
  <si>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</si>
  <si>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</si>
  <si>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</si>
  <si>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</si>
  <si>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</si>
  <si>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</si>
  <si>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</si>
  <si>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</si>
  <si>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</si>
  <si>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</si>
  <si>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</si>
  <si>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</si>
  <si>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</si>
  <si>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</si>
  <si>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</si>
  <si>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</si>
  <si>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</si>
  <si>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</si>
  <si>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</si>
  <si>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</si>
  <si>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</si>
  <si>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</si>
  <si>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</si>
  <si>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</si>
  <si>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</si>
  <si>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</si>
  <si>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</si>
  <si>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</si>
  <si>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</si>
  <si>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</si>
  <si>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</si>
  <si>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</si>
  <si>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</si>
  <si>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</si>
  <si>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</si>
  <si>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</si>
  <si>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</si>
  <si>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</si>
  <si>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</si>
  <si>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</si>
  <si>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</si>
  <si>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</si>
  <si>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</si>
  <si>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</si>
  <si>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</si>
  <si>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</si>
  <si>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</si>
  <si>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</si>
  <si>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</si>
  <si>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</si>
  <si>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</si>
  <si>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</si>
  <si>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</si>
  <si>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</si>
  <si>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</si>
  <si>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</si>
  <si>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</si>
  <si>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</si>
  <si>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</si>
  <si>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</si>
  <si>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</si>
  <si>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</si>
  <si>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</si>
  <si>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</si>
  <si>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</si>
  <si>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</si>
  <si>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</si>
  <si>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</si>
  <si>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</si>
  <si>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</si>
  <si>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</si>
  <si>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</si>
  <si>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</si>
  <si>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</si>
  <si>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</si>
  <si>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</si>
  <si>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</si>
  <si>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</si>
  <si>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</si>
  <si>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</si>
  <si>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</si>
  <si>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</si>
  <si>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</si>
  <si>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</si>
  <si>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</si>
  <si>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</si>
  <si>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</si>
  <si>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</si>
  <si>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</si>
  <si>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</si>
  <si>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</si>
  <si>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</si>
  <si>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</si>
  <si>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</si>
  <si>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</si>
  <si>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</si>
  <si>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</si>
  <si>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</si>
  <si>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</si>
  <si>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</si>
  <si>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</si>
  <si>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</si>
  <si>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</si>
  <si>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</si>
  <si>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</si>
  <si>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</si>
  <si>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</si>
  <si>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</si>
  <si>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</si>
  <si>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</si>
  <si>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</si>
  <si>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</si>
  <si>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</si>
  <si>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</si>
  <si>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</si>
  <si>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</si>
  <si>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</si>
  <si>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</si>
  <si>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</si>
  <si>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</si>
  <si>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</si>
  <si>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</si>
  <si>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</si>
  <si>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</si>
  <si>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</si>
  <si>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</si>
  <si>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</si>
  <si>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</si>
  <si>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</si>
  <si>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</si>
  <si>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</si>
  <si>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</si>
  <si>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</si>
  <si>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</si>
  <si>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</si>
  <si>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</si>
  <si>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</si>
  <si>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</si>
  <si>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</si>
  <si>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</si>
  <si>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</si>
  <si>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</si>
  <si>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</si>
  <si>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</si>
  <si>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</si>
  <si>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</si>
  <si>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</si>
  <si>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</si>
  <si>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</si>
  <si>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</si>
  <si>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</si>
  <si>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</si>
  <si>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</si>
  <si>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</si>
  <si>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</si>
  <si>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</si>
  <si>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</si>
  <si>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</si>
  <si>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</si>
  <si>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</si>
  <si>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</si>
  <si>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</si>
  <si>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</si>
  <si>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</si>
  <si>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</si>
  <si>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</si>
  <si>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</si>
  <si>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</si>
  <si>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</si>
  <si>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</si>
  <si>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</si>
  <si>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</si>
  <si>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</si>
  <si>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</si>
  <si>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</si>
  <si>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</si>
  <si>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</si>
  <si>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</si>
  <si>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</si>
  <si>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</si>
  <si>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</si>
  <si>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</si>
  <si>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</si>
  <si>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</si>
  <si>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</si>
  <si>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</si>
  <si>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</si>
  <si>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</si>
  <si>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</si>
  <si>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</si>
  <si>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</si>
  <si>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</si>
  <si>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</si>
  <si>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</si>
  <si>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</si>
  <si>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</si>
  <si>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</si>
  <si>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</si>
  <si>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</si>
  <si>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</si>
  <si>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</si>
  <si>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</si>
  <si>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</si>
  <si>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</si>
  <si>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</si>
  <si>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</si>
  <si>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</si>
  <si>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</si>
  <si>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</si>
  <si>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</si>
  <si>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</si>
  <si>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</si>
  <si>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</si>
  <si>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</si>
  <si>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</si>
  <si>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</si>
  <si>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</si>
  <si>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</si>
  <si>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</si>
  <si>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</si>
  <si>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</si>
  <si>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</si>
  <si>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</si>
  <si>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</si>
  <si>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</si>
  <si>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</si>
  <si>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</si>
  <si>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</si>
  <si>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</si>
  <si>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</si>
  <si>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</si>
  <si>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</si>
  <si>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</si>
  <si>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</si>
  <si>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</si>
  <si>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</si>
  <si>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</si>
  <si>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</si>
  <si>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</si>
  <si>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</si>
  <si>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</si>
  <si>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</si>
  <si>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</si>
  <si>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</si>
  <si>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</si>
  <si>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</si>
  <si>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</si>
  <si>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</si>
  <si>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</si>
  <si>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</si>
  <si>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</si>
  <si>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</si>
  <si>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</si>
  <si>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</si>
  <si>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</si>
  <si>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</si>
  <si>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</si>
  <si>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</si>
  <si>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</si>
  <si>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</si>
  <si>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</si>
  <si>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</si>
  <si>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</si>
  <si>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</si>
  <si>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</si>
  <si>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</si>
  <si>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</si>
  <si>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</si>
  <si>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</si>
  <si>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</si>
  <si>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</si>
  <si>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</si>
  <si>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</si>
  <si>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</si>
  <si>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</si>
  <si>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</si>
  <si>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</si>
  <si>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</si>
  <si>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</si>
  <si>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</si>
  <si>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</si>
  <si>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</si>
  <si>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</si>
  <si>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</si>
  <si>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</si>
  <si>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</si>
  <si>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</si>
  <si>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</si>
  <si>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</si>
  <si>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</si>
  <si>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</si>
  <si>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</si>
  <si>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</si>
  <si>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</si>
  <si>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</si>
  <si>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</si>
  <si>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</si>
  <si>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</si>
  <si>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</si>
  <si>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</si>
  <si>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</si>
  <si>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</si>
  <si>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</si>
  <si>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</si>
  <si>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</si>
  <si>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</si>
  <si>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</si>
  <si>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</si>
  <si>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</si>
  <si>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</si>
  <si>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</si>
  <si>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</si>
  <si>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</si>
  <si>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</si>
  <si>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</si>
  <si>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</si>
  <si>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</si>
  <si>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</si>
  <si>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</si>
  <si>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</si>
  <si>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</si>
  <si>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</si>
  <si>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</si>
  <si>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</si>
  <si>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</si>
  <si>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</si>
  <si>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</si>
  <si>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</si>
  <si>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</si>
  <si>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</si>
  <si>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</si>
  <si>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</si>
  <si>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</si>
  <si>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</si>
  <si>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</si>
  <si>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</si>
  <si>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</si>
  <si>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</si>
  <si>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</si>
  <si>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</si>
  <si>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</si>
  <si>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</si>
  <si>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</si>
  <si>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</si>
  <si>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</si>
  <si>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</si>
  <si>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</si>
  <si>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</si>
  <si>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</si>
  <si>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</si>
  <si>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</si>
  <si>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</si>
  <si>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</si>
  <si>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</si>
  <si>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</si>
  <si>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</si>
  <si>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</si>
  <si>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</si>
  <si>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</si>
  <si>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</si>
  <si>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</si>
  <si>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</si>
  <si>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</si>
  <si>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</si>
  <si>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</si>
  <si>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</si>
  <si>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</si>
  <si>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</si>
  <si>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</si>
  <si>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</si>
  <si>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</si>
  <si>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</si>
  <si>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</si>
  <si>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</si>
  <si>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</si>
  <si>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</si>
  <si>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</si>
  <si>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</si>
  <si>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</si>
  <si>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</si>
  <si>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</si>
  <si>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</si>
  <si>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</si>
  <si>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</si>
  <si>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</si>
  <si>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</si>
  <si>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</si>
  <si>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</si>
  <si>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</si>
  <si>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</si>
  <si>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</si>
  <si>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</si>
  <si>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</si>
  <si>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</si>
  <si>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</si>
  <si>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</si>
  <si>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</si>
  <si>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</si>
  <si>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</si>
  <si>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</si>
  <si>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</si>
  <si>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</si>
  <si>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</si>
  <si>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</si>
  <si>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</si>
  <si>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</si>
  <si>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</si>
  <si>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</si>
  <si>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</si>
  <si>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</si>
  <si>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</si>
  <si>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</si>
  <si>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</si>
  <si>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</si>
  <si>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</si>
  <si>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</si>
  <si>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</si>
  <si>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</si>
  <si>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</si>
  <si>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</si>
  <si>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</si>
  <si>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</si>
  <si>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</si>
  <si>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</si>
  <si>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</si>
  <si>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</si>
  <si>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</si>
  <si>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</si>
  <si>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</si>
  <si>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</si>
  <si>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</si>
  <si>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</si>
  <si>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</si>
  <si>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</si>
  <si>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</si>
  <si>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</si>
  <si>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</si>
  <si>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</si>
  <si>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</si>
  <si>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</si>
  <si>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</si>
  <si>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</si>
  <si>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</si>
  <si>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</si>
  <si>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</si>
  <si>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</si>
  <si>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</si>
  <si>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</si>
  <si>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</si>
  <si>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</si>
  <si>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</si>
  <si>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</si>
  <si>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</si>
  <si>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</si>
  <si>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</si>
  <si>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</si>
  <si>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</si>
  <si>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</si>
  <si>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</si>
  <si>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</si>
  <si>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</si>
  <si>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</si>
  <si>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</si>
  <si>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</si>
  <si>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</si>
  <si>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</si>
  <si>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</si>
  <si>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</si>
  <si>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</si>
  <si>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</si>
  <si>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</si>
  <si>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</si>
  <si>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</si>
  <si>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</si>
  <si>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</si>
  <si>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</si>
  <si>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</si>
  <si>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</si>
  <si>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</si>
  <si>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</si>
  <si>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</si>
  <si>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</si>
  <si>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</si>
  <si>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</si>
  <si>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</si>
  <si>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</si>
  <si>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</si>
  <si>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</si>
  <si>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</si>
  <si>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</si>
  <si>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</si>
  <si>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</si>
  <si>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</si>
  <si>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</si>
  <si>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</si>
  <si>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</si>
  <si>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</si>
  <si>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</si>
  <si>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</si>
  <si>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</si>
  <si>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</si>
  <si>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</si>
  <si>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</si>
  <si>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</si>
  <si>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</si>
  <si>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</si>
  <si>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</si>
  <si>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</si>
  <si>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</si>
  <si>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</si>
  <si>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</si>
  <si>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</si>
  <si>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</si>
  <si>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</si>
  <si>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</si>
  <si>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</si>
  <si>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</si>
  <si>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</si>
  <si>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</si>
  <si>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</si>
  <si>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</si>
  <si>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</si>
  <si>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</si>
  <si>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</si>
  <si>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</si>
  <si>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</si>
  <si>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</si>
  <si>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</si>
  <si>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</si>
  <si>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</si>
  <si>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</si>
  <si>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</si>
  <si>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</si>
  <si>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</si>
  <si>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</si>
  <si>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</si>
  <si>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</si>
  <si>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</si>
  <si>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</si>
  <si>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</si>
  <si>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</si>
  <si>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</si>
  <si>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</si>
  <si>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</si>
  <si>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</si>
  <si>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</si>
  <si>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</si>
  <si>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</si>
  <si>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</si>
  <si>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</si>
  <si>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</si>
  <si>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</si>
  <si>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</si>
  <si>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</si>
  <si>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</si>
  <si>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</si>
  <si>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</si>
  <si>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</si>
  <si>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</si>
  <si>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</si>
  <si>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</si>
  <si>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</si>
  <si>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</si>
  <si>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</si>
  <si>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</si>
  <si>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</si>
  <si>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</si>
  <si>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</si>
  <si>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</si>
  <si>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</si>
  <si>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</si>
  <si>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</si>
  <si>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</si>
  <si>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</si>
  <si>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</si>
  <si>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</si>
  <si>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</si>
  <si>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</si>
  <si>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</si>
  <si>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</si>
  <si>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</si>
  <si>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</si>
  <si>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</si>
  <si>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</si>
  <si>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</si>
  <si>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</si>
  <si>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</si>
  <si>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</si>
  <si>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</si>
  <si>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</si>
  <si>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</si>
  <si>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</si>
  <si>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</si>
  <si>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</si>
  <si>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</si>
  <si>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</si>
  <si>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</si>
  <si>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</si>
  <si>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</si>
  <si>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</si>
  <si>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</si>
  <si>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</si>
  <si>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</si>
  <si>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</si>
  <si>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</si>
  <si>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</si>
  <si>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</si>
  <si>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</si>
  <si>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</si>
  <si>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</si>
  <si>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</si>
  <si>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</si>
  <si>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</si>
  <si>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</si>
  <si>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</si>
  <si>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</si>
  <si>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</si>
  <si>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</si>
  <si>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</si>
  <si>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</si>
  <si>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</si>
  <si>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</si>
  <si>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</si>
  <si>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</si>
  <si>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</si>
  <si>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</si>
  <si>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</si>
  <si>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</si>
  <si>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</si>
  <si>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</si>
  <si>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</si>
  <si>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</si>
  <si>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</si>
  <si>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</si>
  <si>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</si>
  <si>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</si>
  <si>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</si>
  <si>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</si>
  <si>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</si>
  <si>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</si>
  <si>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</si>
  <si>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</si>
  <si>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</si>
  <si>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</si>
  <si>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</si>
  <si>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</si>
  <si>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</si>
  <si>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</si>
  <si>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</si>
  <si>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</si>
  <si>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</si>
  <si>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</si>
  <si>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</si>
  <si>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</si>
  <si>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</si>
  <si>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</si>
  <si>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</si>
  <si>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</si>
  <si>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</si>
  <si>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</si>
  <si>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</si>
  <si>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</si>
  <si>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</si>
  <si>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</si>
  <si>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</si>
  <si>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</si>
  <si>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</si>
  <si>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</si>
  <si>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</si>
  <si>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</si>
  <si>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</si>
  <si>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</si>
  <si>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</si>
  <si>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</si>
  <si>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</si>
  <si>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</si>
  <si>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</si>
  <si>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</si>
  <si>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</si>
  <si>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</si>
  <si>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</si>
  <si>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</si>
  <si>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</si>
  <si>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</si>
  <si>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</si>
  <si>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</si>
  <si>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</si>
  <si>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</si>
  <si>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</si>
  <si>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</si>
  <si>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</si>
  <si>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</si>
  <si>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</si>
  <si>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</si>
  <si>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</si>
  <si>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</si>
  <si>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</si>
  <si>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</si>
  <si>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</si>
  <si>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</si>
  <si>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</si>
  <si>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</si>
  <si>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</si>
  <si>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</si>
  <si>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</si>
  <si>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</si>
  <si>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</si>
  <si>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</si>
  <si>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</si>
  <si>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</si>
  <si>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</si>
  <si>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</si>
  <si>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</si>
  <si>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</si>
  <si>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</si>
  <si>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</si>
  <si>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</si>
  <si>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</si>
  <si>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</si>
  <si>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</si>
  <si>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</si>
  <si>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</si>
  <si>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</si>
  <si>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</si>
  <si>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</si>
  <si>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</si>
  <si>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</si>
  <si>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</si>
  <si>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</si>
  <si>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</si>
  <si>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</si>
  <si>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</si>
  <si>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</si>
  <si>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</si>
  <si>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</si>
  <si>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</si>
  <si>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</si>
  <si>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</si>
  <si>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</si>
  <si>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</si>
  <si>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</si>
  <si>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</si>
  <si>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</si>
  <si>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</si>
  <si>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</si>
  <si>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</si>
  <si>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</si>
  <si>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</si>
  <si>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</si>
  <si>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</si>
  <si>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</si>
  <si>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</si>
  <si>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</si>
  <si>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</si>
  <si>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</si>
  <si>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</si>
  <si>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</si>
  <si>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</si>
  <si>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</si>
  <si>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</si>
  <si>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</si>
  <si>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</si>
  <si>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</si>
  <si>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</si>
  <si>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</si>
  <si>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</si>
  <si>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</si>
  <si>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</si>
  <si>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</si>
  <si>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</si>
  <si>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</si>
  <si>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</si>
  <si>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</si>
  <si>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</si>
  <si>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</si>
  <si>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</si>
  <si>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</si>
  <si>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</si>
  <si>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</si>
  <si>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</si>
  <si>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</si>
  <si>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</si>
  <si>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</si>
  <si>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</si>
  <si>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</si>
  <si>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</si>
  <si>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</si>
  <si>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</si>
  <si>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</si>
  <si>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</si>
  <si>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</si>
  <si>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</si>
  <si>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</si>
  <si>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</si>
  <si>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</si>
  <si>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</si>
  <si>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</si>
  <si>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</si>
  <si>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</si>
  <si>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</si>
  <si>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</si>
  <si>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</si>
  <si>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</si>
  <si>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</si>
  <si>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</si>
  <si>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</si>
  <si>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</si>
  <si>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</si>
  <si>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</si>
  <si>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</si>
  <si>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</si>
  <si>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</si>
  <si>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</si>
  <si>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</si>
  <si>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</si>
  <si>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</si>
  <si>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</si>
  <si>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</si>
  <si>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</si>
  <si>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</si>
  <si>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</si>
  <si>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</si>
  <si>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</si>
  <si>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</si>
  <si>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</si>
  <si>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</si>
  <si>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</si>
  <si>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</si>
  <si>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</si>
  <si>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</si>
  <si>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</si>
  <si>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</si>
  <si>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</si>
  <si>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</si>
  <si>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</si>
  <si>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</si>
  <si>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</si>
  <si>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</si>
  <si>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</si>
  <si>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</si>
  <si>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</si>
  <si>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</si>
  <si>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</si>
  <si>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</si>
  <si>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</si>
  <si>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</si>
  <si>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</si>
  <si>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</si>
  <si>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</si>
  <si>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</si>
  <si>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</si>
  <si>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</si>
  <si>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</si>
  <si>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</si>
  <si>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</si>
  <si>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</si>
  <si>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</si>
  <si>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</si>
  <si>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</si>
  <si>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</si>
  <si>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</si>
  <si>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</si>
  <si>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</si>
  <si>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</si>
  <si>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</si>
  <si>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</si>
  <si>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</si>
  <si>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</si>
  <si>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</si>
  <si>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</si>
  <si>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</si>
  <si>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</si>
  <si>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</si>
  <si>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</si>
  <si>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</si>
  <si>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</si>
  <si>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</si>
  <si>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</si>
  <si>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</si>
  <si>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</si>
  <si>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</si>
  <si>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</si>
  <si>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</si>
  <si>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</si>
  <si>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</si>
  <si>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</si>
  <si>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</si>
  <si>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</si>
  <si>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</si>
  <si>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</si>
  <si>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</si>
  <si>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</si>
  <si>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</si>
  <si>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</si>
  <si>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</si>
  <si>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</si>
  <si>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</si>
  <si>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</si>
  <si>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</si>
  <si>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</si>
  <si>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</si>
  <si>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</si>
  <si>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</si>
  <si>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</si>
  <si>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</si>
  <si>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</si>
  <si>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</si>
  <si>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</si>
  <si>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</si>
  <si>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</si>
  <si>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</si>
  <si>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</si>
  <si>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</si>
  <si>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</si>
  <si>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</si>
  <si>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</si>
  <si>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</si>
  <si>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</si>
  <si>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</si>
  <si>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</si>
  <si>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</si>
  <si>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</si>
  <si>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</si>
  <si>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</si>
  <si>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</si>
  <si>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</si>
  <si>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</si>
  <si>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</si>
  <si>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</si>
  <si>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</si>
  <si>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</si>
  <si>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</si>
  <si>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</si>
  <si>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</si>
  <si>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</si>
  <si>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</si>
  <si>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</si>
  <si>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</si>
  <si>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</si>
  <si>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</si>
  <si>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</si>
  <si>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</si>
  <si>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</si>
  <si>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</si>
  <si>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</si>
  <si>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</si>
  <si>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</si>
  <si>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</si>
  <si>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</si>
  <si>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</si>
  <si>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</si>
  <si>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</si>
  <si>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</si>
  <si>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</si>
  <si>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</si>
  <si>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</si>
  <si>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</si>
  <si>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</si>
  <si>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</si>
  <si>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</si>
  <si>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</si>
  <si>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</si>
  <si>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</si>
  <si>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</si>
  <si>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</si>
  <si>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</si>
  <si>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</si>
  <si>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</si>
  <si>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</si>
  <si>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</si>
  <si>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</si>
  <si>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</si>
  <si>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</si>
  <si>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</si>
  <si>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</si>
  <si>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</si>
  <si>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</si>
  <si>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</si>
  <si>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</si>
  <si>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</si>
  <si>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</si>
  <si>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</si>
  <si>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</si>
  <si>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</si>
  <si>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</si>
  <si>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</si>
  <si>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</si>
  <si>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</si>
  <si>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</si>
  <si>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</si>
  <si>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</si>
  <si>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</si>
  <si>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</si>
  <si>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</si>
  <si>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</si>
  <si>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</si>
  <si>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</si>
  <si>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</si>
  <si>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</si>
  <si>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</si>
  <si>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</si>
  <si>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</si>
  <si>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</si>
  <si>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</si>
  <si>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</si>
  <si>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</si>
  <si>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</si>
  <si>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</si>
  <si>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</si>
  <si>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</si>
  <si>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</si>
  <si>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</si>
  <si>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</si>
  <si>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</si>
  <si>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</si>
  <si>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</si>
  <si>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</si>
  <si>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</si>
  <si>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</si>
  <si>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</si>
  <si>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</si>
  <si>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</si>
  <si>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</si>
  <si>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</si>
  <si>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</si>
  <si>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</si>
  <si>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</si>
  <si>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</si>
  <si>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</si>
  <si>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</si>
  <si>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</si>
  <si>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</si>
  <si>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</si>
  <si>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</si>
  <si>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</si>
  <si>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</si>
  <si>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</si>
  <si>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</si>
  <si>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</si>
  <si>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</si>
  <si>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</si>
  <si>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</si>
  <si>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</si>
  <si>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</si>
  <si>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</si>
  <si>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</si>
  <si>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</si>
  <si>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</si>
  <si>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</si>
  <si>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</si>
  <si>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</si>
  <si>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</si>
  <si>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</si>
  <si>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</si>
  <si>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</si>
  <si>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</si>
  <si>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</si>
  <si>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</si>
  <si>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</si>
  <si>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</si>
  <si>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</si>
  <si>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</si>
  <si>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</si>
  <si>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</si>
  <si>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</si>
  <si>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</si>
  <si>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</si>
  <si>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</si>
  <si>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</si>
  <si>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</si>
  <si>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</si>
  <si>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</si>
  <si>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</si>
  <si>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</si>
  <si>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</si>
  <si>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</si>
  <si>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</si>
  <si>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</si>
  <si>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</si>
  <si>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</si>
  <si>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</si>
  <si>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</si>
  <si>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</si>
  <si>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</si>
  <si>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</si>
  <si>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</si>
  <si>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</si>
  <si>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</si>
  <si>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</si>
  <si>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</si>
  <si>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</si>
  <si>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</si>
  <si>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</si>
  <si>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</si>
  <si>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</si>
  <si>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</si>
  <si>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</si>
  <si>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</si>
  <si>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</si>
  <si>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</si>
  <si>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</si>
  <si>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</si>
  <si>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</si>
  <si>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</si>
  <si>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</si>
  <si>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</si>
  <si>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</si>
  <si>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</si>
  <si>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</si>
  <si>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</si>
  <si>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</si>
  <si>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</si>
  <si>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</si>
  <si>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</si>
  <si>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</si>
  <si>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</si>
  <si>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</si>
  <si>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</si>
  <si>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</si>
  <si>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</si>
  <si>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</si>
  <si>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</si>
  <si>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</si>
  <si>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</si>
  <si>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</si>
  <si>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</si>
  <si>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</si>
  <si>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</si>
  <si>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</si>
  <si>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</si>
  <si>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</si>
  <si>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</si>
  <si>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</si>
  <si>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</si>
  <si>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</si>
  <si>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</si>
  <si>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</si>
  <si>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</si>
  <si>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</si>
  <si>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</si>
  <si>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</si>
  <si>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</si>
  <si>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</si>
  <si>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</si>
  <si>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</si>
  <si>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</si>
  <si>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</si>
  <si>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</si>
  <si>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</si>
  <si>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</si>
  <si>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</si>
  <si>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</si>
  <si>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</si>
  <si>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</si>
  <si>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</si>
  <si>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</si>
  <si>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</si>
  <si>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</si>
  <si>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</si>
  <si>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</si>
  <si>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</si>
  <si>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</si>
  <si>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</si>
  <si>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</si>
  <si>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</si>
  <si>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</si>
  <si>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</si>
  <si>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</si>
  <si>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</si>
  <si>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</si>
  <si>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</si>
  <si>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</si>
  <si>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</si>
  <si>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</si>
  <si>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</si>
  <si>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</si>
  <si>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</si>
  <si>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</si>
  <si>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</si>
  <si>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</si>
  <si>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</si>
  <si>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</si>
  <si>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</si>
  <si>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</si>
  <si>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</si>
  <si>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</si>
  <si>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</si>
  <si>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</si>
  <si>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</si>
  <si>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</si>
  <si>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</si>
  <si>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</si>
  <si>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</si>
  <si>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</si>
  <si>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</si>
  <si>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</si>
  <si>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</si>
  <si>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</si>
  <si>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</si>
  <si>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</si>
  <si>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</si>
  <si>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</si>
  <si>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</si>
  <si>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</si>
  <si>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</si>
  <si>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</si>
  <si>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</si>
  <si>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</si>
  <si>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</si>
  <si>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</si>
  <si>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</si>
  <si>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</si>
  <si>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</si>
  <si>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</si>
  <si>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</si>
  <si>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</si>
  <si>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</si>
  <si>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</si>
  <si>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</si>
  <si>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</si>
  <si>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</si>
  <si>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</si>
  <si>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</si>
  <si>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</si>
  <si>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</si>
  <si>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</si>
  <si>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</si>
  <si>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</si>
  <si>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</si>
  <si>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</si>
  <si>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</si>
  <si>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</si>
  <si>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</si>
  <si>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</si>
  <si>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</si>
  <si>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</si>
  <si>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</si>
  <si>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</si>
  <si>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</si>
  <si>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</si>
  <si>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</si>
  <si>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</si>
  <si>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</si>
  <si>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</si>
  <si>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</si>
  <si>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</si>
  <si>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</si>
  <si>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</si>
  <si>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</si>
  <si>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</si>
  <si>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</si>
  <si>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</si>
  <si>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</si>
  <si>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</si>
  <si>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</si>
  <si>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</si>
  <si>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</si>
  <si>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</si>
  <si>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</si>
  <si>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</si>
  <si>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</si>
  <si>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</si>
  <si>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</si>
  <si>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</si>
  <si>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</si>
  <si>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</si>
  <si>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</si>
  <si>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</si>
  <si>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</si>
  <si>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</si>
  <si>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</si>
  <si>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</si>
  <si>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</si>
  <si>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</si>
  <si>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</si>
  <si>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</si>
  <si>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</si>
  <si>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</si>
  <si>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</si>
  <si>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</si>
  <si>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</si>
  <si>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</si>
  <si>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</si>
  <si>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</si>
  <si>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</si>
  <si>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</si>
  <si>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</si>
  <si>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</si>
  <si>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</si>
  <si>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</si>
  <si>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</si>
  <si>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</si>
  <si>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</si>
  <si>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</si>
  <si>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</si>
  <si>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</si>
  <si>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</si>
  <si>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</si>
  <si>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</si>
  <si>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</si>
  <si>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</si>
  <si>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</si>
  <si>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</si>
  <si>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</si>
  <si>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</si>
  <si>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</si>
  <si>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</si>
  <si>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</si>
  <si>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</si>
  <si>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</si>
  <si>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</si>
  <si>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</si>
  <si>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</si>
  <si>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</si>
  <si>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</si>
  <si>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</si>
  <si>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</si>
  <si>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</si>
  <si>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</si>
  <si>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</si>
  <si>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</si>
  <si>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</si>
  <si>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</si>
  <si>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</si>
  <si>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</si>
  <si>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</si>
  <si>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</si>
  <si>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</si>
  <si>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</si>
  <si>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</si>
  <si>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</si>
  <si>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</si>
  <si>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</si>
  <si>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</si>
  <si>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</si>
  <si>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</si>
  <si>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</si>
  <si>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</si>
  <si>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</si>
  <si>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</si>
  <si>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</si>
  <si>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</si>
  <si>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</si>
  <si>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</si>
  <si>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</si>
  <si>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</si>
  <si>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</si>
  <si>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</si>
  <si>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</si>
  <si>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</si>
  <si>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</si>
  <si>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</si>
  <si>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</si>
  <si>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</si>
  <si>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</si>
  <si>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</si>
  <si>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</si>
  <si>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</si>
  <si>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</si>
  <si>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</si>
  <si>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</si>
  <si>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</si>
  <si>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</si>
  <si>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</si>
  <si>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</si>
  <si>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</si>
  <si>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</si>
  <si>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</si>
  <si>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</si>
  <si>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</si>
  <si>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</si>
  <si>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</si>
  <si>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</si>
  <si>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</si>
  <si>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</si>
  <si>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</si>
  <si>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</si>
  <si>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</si>
  <si>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</si>
  <si>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</si>
  <si>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</si>
  <si>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</si>
  <si>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</si>
  <si>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</si>
  <si>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</si>
  <si>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</si>
  <si>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</si>
  <si>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</si>
  <si>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</si>
  <si>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</si>
  <si>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</si>
  <si>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</si>
  <si>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</si>
  <si>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</si>
  <si>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</si>
  <si>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</si>
  <si>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</si>
  <si>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</si>
  <si>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</si>
  <si>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</si>
  <si>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</si>
  <si>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</si>
  <si>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</si>
  <si>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</si>
  <si>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</si>
  <si>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</si>
  <si>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</si>
  <si>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</si>
  <si>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</si>
  <si>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</si>
  <si>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</si>
  <si>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</si>
  <si>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</si>
  <si>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</si>
  <si>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</si>
  <si>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</si>
  <si>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</si>
  <si>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</si>
  <si>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</si>
  <si>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</si>
  <si>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</si>
  <si>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</si>
  <si>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</si>
  <si>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</si>
  <si>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</si>
  <si>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</si>
  <si>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</si>
  <si>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</si>
  <si>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</si>
  <si>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</si>
  <si>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</si>
  <si>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</si>
  <si>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</si>
  <si>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</si>
  <si>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</si>
  <si>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</si>
  <si>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</si>
  <si>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</si>
  <si>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</si>
  <si>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</si>
  <si>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</si>
  <si>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</si>
  <si>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</si>
  <si>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</si>
  <si>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</si>
  <si>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</si>
  <si>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</si>
  <si>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</si>
  <si>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</si>
  <si>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</si>
  <si>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</si>
  <si>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</si>
  <si>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</si>
  <si>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</si>
  <si>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</si>
  <si>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</si>
  <si>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</si>
  <si>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</si>
  <si>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</si>
  <si>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</si>
  <si>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</si>
  <si>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</si>
  <si>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</si>
  <si>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</si>
  <si>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</si>
  <si>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</si>
  <si>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</si>
  <si>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</si>
  <si>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</si>
  <si>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</si>
  <si>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</si>
  <si>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</si>
  <si>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</si>
  <si>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</si>
  <si>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</si>
  <si>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</si>
  <si>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</si>
  <si>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</si>
  <si>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</si>
  <si>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</si>
  <si>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</si>
  <si>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</si>
  <si>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</si>
  <si>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</si>
  <si>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</si>
  <si>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</si>
  <si>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</si>
  <si>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</si>
  <si>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</si>
  <si>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</si>
  <si>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</si>
  <si>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</si>
  <si>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</si>
  <si>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</si>
  <si>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</si>
  <si>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</si>
  <si>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</si>
  <si>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</si>
  <si>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</si>
  <si>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</si>
  <si>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</si>
  <si>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</si>
  <si>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</si>
  <si>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</si>
  <si>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</si>
  <si>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</si>
  <si>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</si>
  <si>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</si>
  <si>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</si>
  <si>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</si>
  <si>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</si>
  <si>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</si>
  <si>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</si>
  <si>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</si>
  <si>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</si>
  <si>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</si>
  <si>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</si>
  <si>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</si>
  <si>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</si>
  <si>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</si>
  <si>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</si>
  <si>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</si>
  <si>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</si>
  <si>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</si>
  <si>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</si>
  <si>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</si>
  <si>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</si>
  <si>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</si>
  <si>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</si>
  <si>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</si>
  <si>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</si>
  <si>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</si>
  <si>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</si>
  <si>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</si>
  <si>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</si>
  <si>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</si>
  <si>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</si>
  <si>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</si>
  <si>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</si>
  <si>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</si>
  <si>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</si>
  <si>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</si>
  <si>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</si>
  <si>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</si>
  <si>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</si>
  <si>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</si>
  <si>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</si>
  <si>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</si>
  <si>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</si>
  <si>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</si>
  <si>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</si>
  <si>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</si>
  <si>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</si>
  <si>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</si>
  <si>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</si>
  <si>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</si>
  <si>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</si>
  <si>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</si>
  <si>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</si>
  <si>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</si>
  <si>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</si>
  <si>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</si>
  <si>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</si>
  <si>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</si>
  <si>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</si>
  <si>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</si>
  <si>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</si>
  <si>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</si>
  <si>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</si>
  <si>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</si>
  <si>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</si>
  <si>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</si>
  <si>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</si>
  <si>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</si>
  <si>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</si>
  <si>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</si>
  <si>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</si>
  <si>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</si>
  <si>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</si>
  <si>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</si>
  <si>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</si>
  <si>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</si>
  <si>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</si>
  <si>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</si>
  <si>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</si>
  <si>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</si>
  <si>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</si>
  <si>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</si>
  <si>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</si>
  <si>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</si>
  <si>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</si>
  <si>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</si>
  <si>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</si>
  <si>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</si>
  <si>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</si>
  <si>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</si>
  <si>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</si>
  <si>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</si>
  <si>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</si>
  <si>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</si>
  <si>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</si>
  <si>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</si>
  <si>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</si>
  <si>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</si>
  <si>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</si>
  <si>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</si>
  <si>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</si>
  <si>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</si>
  <si>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</si>
  <si>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</si>
  <si>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</si>
  <si>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</si>
  <si>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</si>
  <si>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</si>
  <si>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</si>
  <si>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</si>
  <si>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</si>
  <si>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</si>
  <si>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</si>
  <si>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</si>
  <si>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</si>
  <si>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</si>
  <si>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</si>
  <si>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</si>
  <si>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</si>
  <si>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</si>
  <si>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</si>
  <si>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</si>
  <si>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</si>
  <si>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</si>
  <si>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</si>
  <si>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</si>
  <si>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</si>
  <si>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</si>
  <si>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</si>
  <si>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</si>
  <si>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</si>
  <si>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</si>
  <si>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</si>
  <si>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</si>
  <si>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</si>
  <si>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</si>
  <si>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</si>
  <si>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</si>
  <si>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</si>
  <si>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</si>
  <si>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</si>
  <si>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</si>
  <si>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</si>
  <si>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</si>
  <si>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</si>
  <si>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</si>
  <si>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</si>
  <si>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</si>
  <si>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</si>
  <si>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</si>
  <si>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</si>
  <si>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</si>
  <si>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</si>
  <si>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</si>
  <si>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</si>
  <si>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</si>
  <si>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</si>
  <si>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</si>
  <si>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</si>
  <si>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</si>
  <si>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</si>
  <si>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</si>
  <si>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</si>
  <si>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</si>
  <si>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</si>
  <si>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</si>
  <si>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</si>
  <si>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</si>
  <si>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</si>
  <si>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</si>
  <si>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</si>
  <si>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</si>
  <si>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</si>
  <si>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</si>
  <si>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</si>
  <si>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</si>
  <si>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</si>
  <si>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</si>
  <si>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</si>
  <si>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</si>
  <si>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</si>
  <si>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</si>
  <si>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</si>
  <si>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</si>
  <si>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</si>
  <si>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</si>
  <si>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</si>
  <si>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</si>
  <si>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</si>
  <si>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</si>
  <si>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</si>
  <si>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</si>
  <si>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</si>
  <si>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</si>
  <si>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</si>
  <si>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</si>
  <si>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</si>
  <si>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</si>
  <si>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</si>
  <si>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</si>
  <si>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</si>
  <si>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</si>
  <si>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</si>
  <si>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</si>
  <si>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</si>
  <si>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</si>
  <si>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</si>
  <si>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</si>
  <si>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</si>
  <si>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</si>
  <si>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</si>
  <si>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</si>
  <si>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</si>
  <si>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</si>
  <si>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</si>
  <si>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</si>
  <si>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</si>
  <si>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</si>
  <si>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</si>
  <si>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</si>
  <si>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</si>
  <si>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</si>
  <si>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</si>
  <si>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</si>
  <si>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</si>
  <si>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</si>
  <si>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</si>
  <si>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</si>
  <si>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</si>
  <si>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</si>
  <si>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</si>
  <si>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</si>
  <si>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</si>
  <si>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</si>
  <si>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</si>
  <si>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</si>
  <si>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</si>
  <si>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</si>
  <si>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</si>
  <si>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</si>
  <si>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</si>
  <si>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</si>
  <si>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</si>
  <si>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</si>
  <si>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</si>
  <si>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</si>
  <si>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</si>
  <si>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</si>
  <si>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</si>
  <si>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</si>
  <si>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</si>
  <si>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</si>
  <si>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</si>
  <si>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</si>
  <si>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</si>
  <si>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</si>
  <si>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</si>
  <si>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</si>
  <si>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</si>
  <si>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</si>
  <si>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</si>
  <si>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</si>
  <si>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</si>
  <si>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</si>
  <si>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</si>
  <si>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</si>
  <si>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</si>
  <si>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</si>
  <si>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</si>
  <si>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</si>
  <si>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</si>
  <si>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</si>
  <si>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</si>
  <si>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</si>
  <si>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</si>
  <si>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</si>
  <si>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</si>
  <si>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</si>
  <si>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</si>
  <si>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</si>
  <si>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</si>
  <si>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</si>
  <si>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</si>
  <si>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</si>
  <si>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</si>
  <si>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</si>
  <si>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</si>
  <si>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</si>
  <si>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</si>
  <si>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</si>
  <si>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</si>
  <si>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</si>
  <si>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</si>
  <si>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</si>
  <si>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</si>
  <si>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</si>
  <si>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</si>
  <si>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</si>
  <si>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</si>
  <si>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</si>
  <si>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</si>
  <si>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</si>
  <si>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</si>
  <si>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</si>
  <si>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</si>
  <si>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</si>
  <si>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</si>
  <si>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</si>
  <si>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</si>
  <si>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</si>
  <si>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</si>
  <si>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</si>
  <si>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</si>
  <si>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</si>
  <si>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</si>
  <si>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</si>
  <si>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</si>
  <si>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</si>
  <si>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</si>
  <si>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</si>
  <si>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</si>
  <si>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</si>
  <si>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</si>
  <si>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</si>
  <si>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</si>
  <si>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</si>
  <si>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</si>
  <si>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</si>
  <si>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</si>
  <si>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</si>
  <si>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</si>
  <si>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</si>
  <si>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</si>
  <si>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</si>
  <si>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</si>
  <si>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</si>
  <si>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</si>
  <si>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</si>
  <si>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</si>
  <si>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</si>
  <si>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</si>
  <si>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</si>
  <si>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</si>
  <si>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</si>
  <si>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</si>
  <si>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</si>
  <si>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</si>
  <si>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</si>
  <si>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</si>
  <si>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</si>
  <si>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</si>
  <si>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</si>
  <si>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</si>
  <si>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</si>
  <si>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</si>
  <si>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</si>
  <si>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</si>
  <si>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</si>
  <si>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</si>
  <si>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</si>
  <si>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</si>
  <si>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</si>
  <si>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</si>
  <si>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</si>
  <si>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</si>
  <si>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</si>
  <si>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</si>
  <si>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</si>
  <si>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</si>
  <si>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</si>
  <si>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</si>
  <si>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</si>
  <si>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</si>
  <si>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</si>
  <si>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</si>
  <si>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</si>
  <si>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</si>
  <si>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</si>
  <si>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</si>
  <si>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</si>
  <si>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</si>
  <si>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</si>
  <si>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</si>
  <si>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</si>
  <si>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</si>
  <si>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</si>
  <si>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</si>
  <si>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</si>
  <si>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</si>
  <si>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</si>
  <si>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</si>
  <si>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</si>
  <si>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</si>
  <si>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</si>
  <si>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</si>
  <si>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</si>
  <si>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</si>
  <si>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</si>
  <si>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</si>
  <si>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</si>
  <si>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</si>
  <si>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</si>
  <si>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</si>
  <si>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</si>
  <si>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</si>
  <si>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</si>
  <si>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</si>
  <si>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</si>
  <si>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</si>
  <si>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</si>
  <si>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</si>
  <si>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</si>
  <si>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</si>
  <si>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</si>
  <si>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</si>
  <si>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</si>
  <si>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</si>
  <si>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</si>
  <si>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</si>
  <si>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</si>
  <si>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</si>
  <si>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</si>
  <si>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</si>
  <si>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</si>
  <si>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</si>
  <si>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</si>
  <si>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</si>
  <si>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</si>
  <si>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</si>
  <si>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</si>
  <si>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</si>
  <si>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</si>
  <si>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</si>
  <si>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</si>
  <si>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</si>
  <si>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</si>
  <si>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</si>
  <si>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</si>
  <si>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</si>
  <si>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</si>
  <si>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</si>
  <si>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</si>
  <si>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</si>
  <si>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</si>
  <si>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</si>
  <si>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</si>
  <si>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</si>
  <si>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</si>
  <si>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</si>
  <si>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</si>
  <si>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</si>
  <si>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</si>
  <si>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</si>
  <si>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</si>
  <si>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</si>
  <si>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</si>
  <si>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</si>
  <si>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</si>
  <si>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</si>
  <si>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</si>
  <si>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</si>
  <si>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</si>
  <si>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</si>
  <si>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</si>
  <si>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</si>
  <si>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</si>
  <si>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</si>
  <si>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</si>
  <si>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</si>
  <si>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</si>
  <si>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</si>
  <si>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</si>
  <si>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</si>
  <si>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</si>
  <si>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</si>
  <si>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</si>
  <si>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</si>
  <si>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</si>
  <si>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</si>
  <si>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</si>
  <si>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</si>
  <si>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</si>
  <si>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</si>
  <si>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</si>
  <si>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</si>
  <si>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</si>
  <si>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</si>
  <si>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</si>
  <si>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</si>
  <si>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</si>
  <si>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</si>
  <si>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</si>
  <si>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</si>
  <si>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</si>
  <si>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</si>
  <si>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</si>
  <si>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</si>
  <si>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</si>
  <si>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</si>
  <si>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</si>
  <si>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</si>
  <si>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</si>
  <si>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</si>
  <si>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</si>
  <si>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</si>
  <si>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</si>
  <si>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</si>
  <si>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</si>
  <si>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</si>
  <si>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</si>
  <si>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</si>
  <si>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</si>
  <si>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</si>
  <si>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</si>
  <si>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</si>
  <si>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</si>
  <si>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</si>
  <si>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</si>
  <si>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</si>
  <si>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</si>
  <si>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</si>
  <si>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</si>
  <si>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</si>
  <si>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</si>
  <si>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</si>
  <si>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</si>
  <si>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</si>
  <si>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</si>
  <si>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</si>
  <si>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</si>
  <si>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</si>
  <si>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</si>
  <si>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</si>
  <si>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</si>
  <si>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</si>
  <si>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</si>
  <si>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</si>
  <si>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</si>
  <si>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</si>
  <si>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</si>
  <si>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</si>
  <si>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</si>
  <si>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</si>
  <si>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</si>
  <si>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</si>
  <si>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</si>
  <si>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</si>
  <si>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</si>
  <si>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</si>
  <si>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</si>
  <si>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</si>
  <si>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</si>
  <si>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</si>
  <si>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</si>
  <si>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</si>
  <si>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</si>
  <si>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</si>
  <si>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</si>
  <si>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</si>
  <si>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</si>
  <si>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</si>
  <si>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</si>
  <si>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</si>
  <si>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</si>
  <si>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</si>
  <si>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</si>
  <si>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</si>
  <si>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</si>
  <si>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</si>
  <si>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</si>
  <si>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</si>
  <si>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</si>
  <si>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</si>
  <si>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</si>
  <si>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</si>
  <si>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</si>
  <si>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</si>
  <si>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</si>
  <si>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</si>
  <si>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</si>
  <si>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</si>
  <si>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</si>
  <si>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</si>
  <si>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</si>
  <si>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</si>
  <si>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</si>
  <si>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</si>
  <si>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</si>
  <si>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</si>
  <si>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</si>
  <si>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</si>
  <si>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</si>
  <si>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</si>
  <si>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</si>
  <si>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</si>
  <si>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</si>
  <si>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</si>
  <si>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</si>
  <si>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</si>
  <si>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</si>
  <si>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</si>
  <si>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</si>
  <si>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</si>
  <si>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</si>
  <si>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</si>
  <si>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</si>
  <si>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</si>
  <si>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</si>
  <si>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</si>
  <si>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</si>
  <si>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</si>
  <si>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</si>
  <si>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</si>
  <si>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</si>
  <si>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</si>
  <si>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</si>
  <si>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</si>
  <si>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</si>
  <si>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</si>
  <si>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</si>
  <si>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</si>
  <si>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</si>
  <si>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</si>
  <si>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</si>
  <si>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</si>
  <si>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</si>
  <si>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</si>
  <si>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</si>
  <si>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</si>
  <si>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</si>
  <si>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</si>
  <si>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</si>
  <si>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</si>
  <si>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</si>
  <si>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</si>
  <si>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</si>
  <si>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</si>
  <si>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</si>
  <si>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</si>
  <si>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</si>
  <si>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</si>
  <si>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</si>
  <si>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</si>
  <si>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</si>
  <si>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</si>
  <si>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</si>
  <si>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</si>
  <si>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</si>
  <si>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</si>
  <si>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</si>
  <si>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</si>
  <si>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</si>
  <si>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</si>
  <si>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</si>
  <si>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</si>
  <si>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</si>
  <si>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</si>
  <si>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</si>
  <si>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</si>
  <si>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</si>
  <si>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</si>
  <si>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</si>
  <si>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</si>
  <si>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</si>
  <si>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</si>
  <si>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</si>
  <si>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</si>
  <si>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</si>
  <si>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</si>
  <si>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</si>
  <si>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</si>
  <si>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</si>
  <si>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</si>
  <si>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</si>
  <si>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</si>
  <si>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</si>
  <si>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</si>
  <si>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</si>
  <si>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</si>
  <si>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</si>
  <si>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</si>
  <si>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</si>
  <si>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</si>
  <si>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</si>
  <si>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</si>
  <si>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</si>
  <si>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</si>
  <si>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</si>
  <si>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</si>
  <si>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</si>
  <si>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</si>
  <si>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</si>
  <si>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</si>
  <si>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</si>
  <si>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</si>
  <si>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</si>
  <si>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</si>
  <si>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</si>
  <si>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</si>
  <si>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</si>
  <si>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</si>
  <si>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</si>
  <si>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</si>
  <si>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</si>
  <si>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</si>
  <si>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</si>
  <si>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</si>
  <si>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</si>
  <si>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</si>
  <si>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</si>
  <si>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</si>
  <si>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</si>
  <si>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</si>
  <si>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</si>
  <si>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</si>
  <si>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</si>
  <si>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</si>
  <si>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</si>
  <si>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</si>
  <si>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</si>
  <si>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</si>
  <si>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</si>
  <si>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</si>
  <si>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</si>
  <si>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</si>
  <si>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</si>
  <si>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</si>
  <si>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</si>
  <si>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</si>
  <si>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</si>
  <si>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</si>
  <si>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</si>
  <si>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</si>
  <si>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</si>
  <si>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</si>
  <si>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</si>
  <si>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</si>
  <si>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</si>
  <si>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</si>
  <si>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</si>
  <si>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</si>
  <si>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</si>
  <si>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</si>
  <si>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</si>
  <si>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</si>
  <si>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</si>
  <si>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</si>
  <si>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</si>
  <si>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</si>
  <si>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</si>
  <si>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</si>
  <si>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</si>
  <si>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</si>
  <si>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</si>
  <si>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</si>
  <si>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</si>
  <si>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</si>
  <si>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</si>
  <si>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</si>
  <si>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</si>
  <si>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</si>
  <si>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</si>
  <si>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</si>
  <si>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</si>
  <si>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</si>
  <si>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</si>
  <si>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</si>
  <si>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</si>
  <si>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</si>
  <si>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</si>
  <si>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</si>
  <si>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</si>
  <si>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</si>
  <si>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</si>
  <si>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</si>
  <si>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</si>
  <si>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</si>
  <si>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</si>
  <si>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</si>
  <si>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</si>
  <si>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</si>
  <si>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</si>
  <si>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</si>
  <si>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</si>
  <si>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</si>
  <si>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</si>
  <si>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</si>
  <si>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</si>
  <si>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</si>
  <si>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</si>
  <si>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</si>
  <si>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</si>
  <si>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</si>
  <si>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</si>
  <si>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</si>
  <si>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</si>
  <si>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</si>
  <si>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</si>
  <si>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</si>
  <si>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</si>
  <si>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</si>
  <si>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</si>
  <si>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</si>
  <si>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</si>
  <si>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</si>
  <si>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</si>
  <si>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</si>
  <si>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</si>
  <si>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</si>
  <si>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</si>
  <si>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</si>
  <si>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</si>
  <si>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</si>
  <si>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</si>
  <si>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</si>
  <si>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</si>
  <si>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</si>
  <si>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</si>
  <si>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</si>
  <si>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</si>
  <si>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</si>
  <si>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</si>
  <si>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</si>
  <si>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</si>
  <si>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</si>
  <si>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</si>
  <si>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</si>
  <si>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</si>
  <si>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</si>
  <si>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</si>
  <si>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</si>
  <si>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</si>
  <si>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</si>
  <si>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</si>
  <si>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</si>
  <si>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</si>
  <si>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</si>
  <si>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</si>
  <si>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</si>
  <si>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</si>
  <si>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</si>
  <si>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</si>
  <si>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</si>
  <si>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</si>
  <si>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</si>
  <si>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</si>
  <si>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</si>
  <si>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</si>
  <si>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</si>
  <si>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</si>
  <si>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</si>
  <si>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</si>
  <si>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</si>
  <si>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</si>
  <si>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</si>
  <si>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</si>
  <si>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</si>
  <si>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</si>
  <si>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</si>
  <si>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</si>
  <si>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</si>
  <si>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</si>
  <si>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</si>
  <si>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</si>
  <si>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</si>
  <si>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</si>
  <si>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</si>
  <si>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</si>
  <si>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</si>
  <si>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</si>
  <si>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</si>
  <si>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</si>
  <si>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</si>
  <si>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</si>
  <si>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</si>
  <si>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</si>
  <si>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</si>
  <si>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</si>
  <si>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</si>
  <si>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</si>
  <si>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</si>
  <si>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</si>
  <si>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</si>
  <si>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</si>
  <si>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</si>
  <si>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</si>
  <si>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</si>
  <si>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</si>
  <si>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</si>
  <si>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</si>
  <si>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</si>
  <si>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</si>
  <si>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</si>
  <si>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</si>
  <si>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</si>
  <si>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</si>
  <si>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</si>
  <si>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</si>
  <si>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</si>
  <si>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</si>
  <si>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</si>
  <si>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</si>
  <si>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</si>
  <si>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</si>
  <si>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</si>
  <si>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</si>
  <si>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</si>
  <si>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</si>
  <si>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</si>
  <si>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</si>
  <si>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</si>
  <si>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</si>
  <si>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</si>
  <si>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</si>
  <si>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</si>
  <si>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</si>
  <si>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</si>
  <si>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</si>
  <si>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</si>
  <si>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</si>
  <si>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</si>
  <si>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</si>
  <si>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</si>
  <si>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</si>
  <si>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</si>
  <si>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</si>
  <si>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</si>
  <si>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</si>
  <si>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</si>
  <si>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</si>
  <si>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</si>
  <si>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</si>
  <si>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</si>
  <si>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</si>
  <si>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</si>
  <si>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</si>
  <si>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</si>
  <si>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</si>
  <si>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</si>
  <si>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</si>
  <si>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</si>
  <si>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</si>
  <si>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</si>
  <si>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</si>
  <si>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</si>
  <si>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</si>
  <si>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</si>
  <si>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</si>
  <si>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</si>
  <si>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</si>
  <si>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</si>
  <si>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</si>
  <si>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</si>
  <si>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</si>
  <si>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</si>
  <si>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</si>
  <si>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</si>
  <si>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</si>
  <si>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</si>
  <si>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</si>
  <si>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</si>
  <si>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</si>
  <si>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</si>
  <si>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</si>
  <si>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</si>
  <si>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</si>
  <si>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</si>
  <si>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</si>
  <si>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</si>
  <si>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</si>
  <si>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</si>
  <si>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</si>
  <si>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</si>
  <si>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</si>
  <si>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</si>
  <si>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</si>
  <si>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</si>
  <si>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</si>
  <si>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</si>
  <si>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</si>
  <si>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</si>
  <si>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</si>
  <si>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</si>
  <si>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</si>
  <si>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</si>
  <si>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</si>
  <si>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</si>
  <si>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</si>
  <si>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</si>
  <si>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</si>
  <si>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</si>
  <si>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</si>
  <si>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</si>
  <si>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</si>
  <si>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</si>
  <si>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</si>
  <si>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</si>
  <si>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</si>
  <si>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</si>
  <si>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</si>
  <si>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</si>
  <si>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</si>
  <si>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</si>
  <si>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</si>
  <si>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</si>
  <si>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</si>
  <si>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</si>
  <si>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</si>
  <si>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</si>
  <si>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</si>
  <si>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</si>
  <si>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</si>
  <si>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</si>
  <si>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</si>
  <si>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</si>
  <si>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</si>
  <si>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</si>
  <si>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</si>
  <si>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</si>
  <si>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</si>
  <si>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</si>
  <si>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</si>
  <si>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</si>
  <si>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</si>
  <si>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</si>
  <si>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</si>
  <si>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</si>
  <si>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</si>
  <si>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</si>
  <si>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</si>
  <si>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</si>
  <si>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</si>
  <si>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</si>
  <si>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</si>
  <si>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</si>
  <si>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</si>
  <si>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</si>
  <si>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</si>
  <si>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</si>
  <si>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</si>
  <si>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</si>
  <si>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</si>
  <si>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</si>
  <si>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</si>
  <si>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</si>
  <si>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</si>
  <si>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</si>
  <si>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</si>
  <si>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</si>
  <si>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</si>
  <si>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</si>
  <si>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</si>
  <si>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</si>
  <si>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</si>
  <si>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</si>
  <si>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</si>
  <si>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</si>
  <si>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</si>
  <si>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</si>
  <si>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</si>
  <si>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</si>
  <si>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</si>
  <si>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</si>
  <si>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</si>
  <si>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</si>
  <si>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</si>
  <si>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</si>
  <si>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</si>
  <si>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</si>
  <si>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</si>
  <si>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</si>
  <si>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</si>
  <si>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</si>
  <si>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</si>
  <si>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</si>
  <si>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</si>
  <si>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</si>
  <si>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</si>
  <si>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</si>
  <si>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</si>
  <si>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</si>
  <si>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</si>
  <si>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</si>
  <si>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</si>
  <si>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</si>
  <si>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</si>
  <si>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</si>
  <si>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</si>
  <si>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</si>
  <si>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</si>
  <si>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</si>
  <si>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</si>
  <si>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</si>
  <si>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</si>
  <si>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</si>
  <si>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</si>
  <si>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</si>
  <si>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</si>
  <si>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</si>
  <si>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</si>
  <si>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</si>
  <si>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</si>
  <si>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</si>
  <si>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</si>
  <si>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</si>
  <si>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</si>
  <si>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</si>
  <si>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</si>
  <si>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</si>
  <si>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</si>
  <si>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</si>
  <si>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</si>
  <si>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</si>
  <si>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</si>
  <si>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</si>
  <si>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</si>
  <si>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</si>
  <si>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</si>
  <si>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</si>
  <si>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</si>
  <si>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</si>
  <si>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</si>
  <si>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</si>
  <si>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</si>
  <si>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</si>
  <si>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</si>
  <si>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</si>
  <si>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</si>
  <si>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</si>
  <si>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</si>
  <si>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</si>
  <si>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</si>
  <si>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</si>
  <si>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</si>
  <si>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</si>
  <si>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</si>
  <si>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</si>
  <si>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</si>
  <si>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</si>
  <si>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</si>
  <si>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</si>
  <si>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</si>
  <si>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</si>
  <si>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</si>
  <si>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</si>
  <si>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</si>
  <si>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</si>
  <si>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</si>
  <si>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</si>
  <si>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</si>
  <si>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</si>
  <si>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</si>
  <si>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</si>
  <si>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</si>
  <si>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</si>
  <si>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</si>
  <si>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</si>
  <si>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</si>
  <si>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</si>
  <si>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</si>
  <si>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</si>
  <si>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</si>
  <si>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</si>
  <si>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</si>
  <si>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</si>
  <si>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</si>
  <si>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</si>
  <si>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</si>
  <si>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</si>
  <si>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</si>
  <si>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</si>
  <si>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</si>
  <si>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</si>
  <si>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</si>
  <si>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</si>
  <si>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</si>
  <si>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</si>
  <si>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</si>
  <si>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</si>
  <si>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</si>
  <si>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</si>
  <si>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</si>
  <si>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</si>
  <si>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</si>
  <si>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</si>
  <si>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</si>
  <si>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</si>
  <si>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</si>
  <si>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</si>
  <si>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</si>
  <si>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</si>
  <si>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</si>
  <si>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</si>
  <si>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</si>
  <si>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</si>
  <si>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</si>
  <si>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</si>
  <si>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</si>
  <si>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</si>
  <si>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</si>
  <si>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</si>
  <si>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</si>
  <si>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</si>
  <si>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</si>
  <si>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</si>
  <si>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</si>
  <si>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</si>
  <si>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</si>
  <si>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</si>
  <si>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</si>
  <si>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</si>
  <si>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</si>
  <si>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</si>
  <si>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</si>
  <si>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</si>
  <si>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</si>
  <si>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</si>
  <si>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</si>
  <si>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</si>
  <si>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</si>
  <si>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</si>
  <si>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</si>
  <si>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</si>
  <si>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</si>
  <si>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</si>
  <si>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</si>
  <si>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</si>
  <si>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</si>
  <si>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</si>
  <si>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</si>
  <si>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</si>
  <si>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</si>
  <si>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</si>
  <si>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</si>
  <si>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</si>
  <si>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</si>
  <si>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</si>
  <si>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</si>
  <si>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</si>
  <si>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</si>
  <si>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</si>
  <si>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</si>
  <si>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</si>
  <si>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</si>
  <si>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</si>
  <si>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</si>
  <si>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</si>
  <si>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</si>
  <si>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</si>
  <si>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</si>
  <si>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</si>
  <si>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</si>
  <si>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</si>
  <si>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</si>
  <si>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</si>
  <si>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</si>
  <si>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</si>
  <si>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</si>
  <si>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</si>
  <si>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</si>
  <si>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</si>
  <si>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</si>
  <si>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</si>
  <si>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</si>
  <si>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</si>
  <si>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</si>
  <si>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</si>
  <si>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</si>
  <si>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</si>
  <si>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</si>
  <si>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</si>
  <si>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</si>
  <si>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</si>
  <si>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</si>
  <si>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</si>
  <si>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</si>
  <si>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</si>
  <si>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</si>
  <si>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</si>
  <si>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</si>
  <si>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</si>
  <si>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</si>
  <si>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</si>
  <si>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</si>
  <si>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</si>
  <si>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</si>
  <si>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</si>
  <si>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</si>
  <si>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</si>
  <si>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</si>
  <si>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</si>
  <si>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</si>
  <si>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</si>
  <si>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</si>
  <si>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</si>
  <si>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</si>
  <si>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</si>
  <si>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</si>
  <si>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</si>
  <si>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</si>
  <si>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</si>
  <si>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</si>
  <si>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</si>
  <si>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</si>
  <si>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</si>
  <si>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</si>
  <si>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</si>
  <si>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</si>
  <si>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</si>
  <si>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</si>
  <si>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</si>
  <si>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</si>
  <si>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</si>
  <si>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</si>
  <si>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</si>
  <si>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</si>
  <si>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</si>
  <si>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</si>
  <si>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</si>
  <si>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</si>
  <si>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</si>
  <si>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</si>
  <si>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</si>
  <si>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</si>
  <si>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</si>
  <si>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</si>
  <si>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</si>
  <si>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</si>
  <si>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</si>
  <si>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</si>
  <si>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</si>
  <si>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</si>
  <si>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</si>
  <si>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</si>
  <si>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</si>
  <si>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</si>
  <si>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</si>
  <si>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</si>
  <si>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</si>
  <si>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</si>
  <si>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</si>
  <si>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</si>
  <si>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</si>
  <si>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</si>
  <si>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</si>
  <si>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</si>
  <si>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</si>
  <si>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</si>
  <si>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</si>
  <si>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</si>
  <si>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</si>
  <si>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</si>
  <si>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</si>
  <si>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</si>
  <si>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</si>
  <si>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</si>
  <si>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</si>
  <si>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</si>
  <si>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</si>
  <si>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</si>
  <si>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</si>
  <si>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</si>
  <si>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</si>
  <si>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</si>
  <si>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</si>
  <si>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</si>
  <si>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</si>
  <si>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</si>
  <si>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</si>
  <si>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</si>
  <si>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</si>
  <si>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</si>
  <si>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</si>
  <si>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</si>
  <si>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</si>
  <si>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</si>
  <si>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</si>
  <si>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</si>
  <si>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</si>
  <si>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</si>
  <si>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</si>
  <si>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</si>
  <si>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</si>
  <si>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</si>
  <si>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</si>
  <si>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</si>
  <si>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</si>
  <si>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</si>
  <si>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</si>
  <si>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</si>
  <si>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</si>
  <si>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</si>
  <si>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</si>
  <si>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</si>
  <si>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</si>
  <si>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</si>
  <si>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</si>
  <si>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</si>
  <si>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</si>
  <si>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</si>
  <si>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</si>
  <si>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</si>
  <si>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</si>
  <si>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</si>
  <si>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</si>
  <si>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</si>
  <si>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</si>
  <si>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</si>
  <si>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</si>
  <si>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</si>
  <si>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</si>
  <si>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</si>
  <si>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</si>
  <si>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</si>
  <si>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</si>
  <si>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</si>
  <si>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</si>
  <si>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</si>
  <si>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</si>
  <si>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</si>
  <si>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</si>
  <si>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</si>
  <si>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</si>
  <si>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</si>
  <si>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</si>
  <si>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</si>
  <si>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</si>
  <si>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</si>
  <si>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</si>
  <si>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</si>
  <si>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</si>
  <si>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</si>
  <si>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</si>
  <si>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</si>
  <si>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</si>
  <si>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</si>
  <si>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</si>
  <si>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</si>
  <si>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</si>
  <si>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</si>
  <si>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</si>
  <si>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</si>
  <si>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</si>
  <si>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</si>
  <si>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</si>
  <si>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</si>
  <si>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</si>
  <si>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</si>
  <si>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</si>
  <si>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</si>
  <si>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</si>
  <si>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</si>
  <si>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</si>
  <si>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</si>
  <si>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</si>
  <si>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</si>
  <si>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</si>
  <si>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</si>
  <si>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</si>
  <si>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</si>
  <si>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</si>
  <si>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</si>
  <si>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</si>
  <si>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</si>
  <si>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</si>
  <si>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</si>
  <si>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</si>
  <si>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</si>
  <si>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</si>
  <si>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</si>
  <si>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</si>
  <si>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</si>
  <si>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</si>
  <si>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</si>
  <si>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</si>
  <si>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</si>
  <si>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</si>
  <si>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</si>
  <si>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</si>
  <si>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</si>
  <si>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</si>
  <si>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</si>
  <si>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</si>
  <si>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</si>
  <si>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</si>
  <si>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</si>
  <si>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</si>
  <si>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</si>
  <si>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</si>
  <si>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</si>
  <si>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</si>
  <si>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</si>
  <si>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</si>
  <si>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</si>
  <si>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</si>
  <si>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</si>
  <si>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</si>
  <si>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</si>
  <si>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</si>
  <si>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</si>
  <si>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</si>
  <si>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</si>
  <si>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</si>
  <si>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</si>
  <si>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</si>
  <si>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</si>
  <si>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</si>
  <si>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</si>
  <si>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</si>
  <si>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</si>
  <si>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</si>
  <si>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</si>
  <si>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</si>
  <si>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</si>
  <si>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</si>
  <si>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</si>
  <si>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</si>
  <si>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</si>
  <si>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</si>
  <si>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</si>
  <si>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</si>
  <si>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</si>
  <si>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</si>
  <si>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</si>
  <si>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</si>
  <si>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</si>
  <si>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</si>
  <si>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</si>
  <si>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</si>
  <si>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</si>
  <si>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</si>
  <si>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</si>
  <si>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</si>
  <si>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</si>
  <si>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</si>
  <si>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</si>
  <si>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</si>
  <si>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</si>
  <si>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</si>
  <si>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</si>
  <si>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</si>
  <si>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</si>
  <si>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</si>
  <si>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</si>
  <si>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</si>
  <si>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</si>
  <si>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</si>
  <si>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</si>
  <si>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</si>
  <si>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</si>
  <si>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</si>
  <si>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</si>
  <si>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</si>
  <si>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</si>
  <si>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</si>
  <si>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</si>
  <si>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</si>
  <si>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</si>
  <si>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</si>
  <si>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</si>
  <si>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</si>
  <si>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</si>
  <si>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</si>
  <si>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</si>
  <si>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</si>
  <si>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</si>
  <si>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</si>
  <si>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</si>
  <si>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</si>
  <si>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</si>
  <si>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</si>
  <si>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</si>
  <si>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</si>
  <si>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</si>
  <si>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</si>
  <si>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</si>
  <si>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</si>
  <si>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</si>
  <si>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</si>
  <si>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</si>
  <si>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</si>
  <si>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</si>
  <si>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</si>
  <si>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</si>
  <si>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</si>
  <si>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</si>
  <si>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</si>
  <si>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</si>
  <si>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</si>
  <si>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</si>
  <si>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</si>
  <si>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</si>
  <si>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</si>
  <si>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</si>
  <si>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</si>
  <si>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</si>
  <si>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</si>
  <si>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</si>
  <si>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</si>
  <si>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</si>
  <si>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</si>
  <si>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</si>
  <si>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</si>
  <si>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</si>
  <si>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</si>
  <si>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</si>
  <si>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</si>
  <si>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</si>
  <si>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</si>
  <si>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</si>
  <si>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</si>
  <si>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</si>
  <si>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</si>
  <si>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</si>
  <si>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</si>
  <si>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</si>
  <si>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</si>
  <si>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</si>
  <si>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</si>
  <si>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</si>
  <si>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</si>
  <si>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</si>
  <si>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</si>
  <si>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</si>
  <si>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</si>
  <si>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</si>
  <si>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</si>
  <si>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</si>
  <si>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</si>
  <si>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</si>
  <si>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</si>
  <si>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</si>
  <si>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</si>
  <si>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</si>
  <si>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</si>
  <si>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</si>
  <si>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</si>
  <si>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</si>
  <si>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</si>
  <si>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</si>
  <si>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</si>
  <si>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</si>
  <si>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</si>
  <si>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</si>
  <si>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</si>
  <si>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</si>
  <si>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</si>
  <si>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</si>
  <si>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</si>
  <si>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</si>
  <si>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</si>
  <si>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</si>
  <si>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</si>
  <si>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</si>
  <si>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</si>
  <si>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</si>
  <si>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</si>
  <si>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</si>
  <si>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</si>
  <si>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</si>
  <si>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</si>
  <si>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</si>
  <si>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</si>
  <si>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</si>
  <si>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</si>
  <si>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</si>
  <si>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</si>
  <si>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</si>
  <si>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</si>
  <si>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</si>
  <si>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</si>
  <si>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</si>
  <si>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</si>
  <si>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</si>
  <si>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</si>
  <si>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</si>
  <si>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</si>
  <si>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</si>
  <si>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</si>
  <si>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</si>
  <si>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</si>
  <si>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</si>
  <si>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</si>
  <si>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</si>
  <si>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</si>
  <si>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</si>
  <si>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</si>
  <si>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</si>
  <si>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</si>
  <si>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</si>
  <si>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</si>
  <si>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</si>
  <si>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</si>
  <si>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</si>
  <si>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</si>
  <si>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</si>
  <si>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</si>
  <si>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</si>
  <si>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</si>
  <si>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</si>
  <si>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</si>
  <si>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</si>
  <si>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</si>
  <si>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</si>
  <si>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</si>
  <si>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</si>
  <si>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</si>
  <si>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</si>
  <si>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</si>
  <si>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</si>
  <si>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</si>
  <si>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</si>
  <si>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</si>
  <si>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</si>
  <si>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</si>
  <si>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</si>
  <si>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</si>
  <si>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</si>
  <si>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</si>
  <si>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</si>
  <si>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</si>
  <si>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</si>
  <si>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</si>
  <si>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</si>
  <si>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</si>
  <si>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</si>
  <si>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</si>
  <si>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</si>
  <si>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</si>
  <si>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</si>
  <si>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</si>
  <si>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</si>
  <si>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</si>
  <si>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</si>
  <si>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</si>
  <si>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</si>
  <si>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</si>
  <si>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</si>
  <si>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</si>
  <si>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</si>
  <si>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</si>
  <si>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</si>
  <si>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</si>
  <si>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</si>
  <si>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</si>
  <si>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</si>
  <si>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</si>
  <si>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</si>
  <si>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</si>
  <si>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</si>
  <si>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</si>
  <si>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</si>
  <si>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</si>
  <si>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</si>
  <si>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</si>
  <si>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</si>
  <si>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</si>
  <si>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</si>
  <si>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</si>
  <si>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</si>
  <si>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</si>
  <si>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</si>
  <si>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</si>
  <si>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</si>
  <si>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</si>
  <si>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</si>
  <si>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</si>
  <si>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</si>
  <si>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</si>
  <si>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</si>
  <si>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</si>
  <si>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</si>
  <si>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</si>
  <si>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</si>
  <si>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</si>
  <si>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</si>
  <si>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</si>
  <si>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</si>
  <si>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</si>
  <si>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</si>
  <si>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</si>
  <si>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</si>
  <si>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</si>
  <si>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</si>
  <si>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</si>
  <si>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</si>
  <si>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</si>
  <si>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</si>
  <si>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</si>
  <si>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</si>
  <si>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</si>
  <si>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</si>
  <si>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</si>
  <si>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</si>
  <si>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</si>
  <si>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</si>
  <si>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</si>
  <si>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</si>
  <si>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</si>
  <si>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</si>
  <si>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</si>
  <si>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</si>
  <si>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</si>
  <si>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</si>
  <si>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</si>
  <si>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</si>
  <si>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</si>
  <si>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</si>
  <si>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</si>
  <si>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</si>
  <si>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</si>
  <si>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</si>
  <si>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</si>
  <si>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</si>
  <si>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</si>
  <si>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</si>
  <si>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</si>
  <si>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</si>
  <si>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</si>
  <si>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</si>
  <si>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</si>
  <si>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</si>
  <si>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</si>
  <si>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</si>
  <si>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</si>
  <si>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</si>
  <si>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</si>
  <si>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</si>
  <si>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</si>
  <si>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</si>
  <si>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</si>
  <si>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</si>
  <si>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</si>
  <si>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</si>
  <si>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</si>
  <si>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</si>
  <si>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</si>
  <si>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</si>
  <si>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</si>
  <si>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</si>
  <si>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</si>
  <si>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</si>
  <si>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</si>
  <si>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</si>
  <si>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</si>
  <si>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</si>
  <si>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</si>
  <si>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</si>
  <si>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</si>
  <si>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</si>
  <si>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</si>
  <si>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</si>
  <si>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</si>
  <si>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</si>
  <si>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</si>
  <si>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</si>
  <si>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</si>
  <si>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</si>
  <si>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</si>
  <si>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</si>
  <si>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</si>
  <si>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</si>
  <si>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</si>
  <si>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</si>
  <si>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</si>
  <si>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</si>
  <si>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</si>
  <si>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</si>
  <si>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</si>
  <si>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</si>
  <si>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</si>
  <si>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</si>
  <si>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</si>
  <si>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</si>
  <si>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</si>
  <si>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</si>
  <si>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</si>
  <si>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</si>
  <si>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</si>
  <si>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</si>
  <si>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</si>
  <si>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</si>
  <si>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</si>
  <si>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</si>
  <si>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</si>
  <si>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</si>
  <si>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</si>
  <si>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</si>
  <si>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</si>
  <si>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</si>
  <si>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</si>
  <si>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</si>
  <si>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</si>
  <si>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</si>
  <si>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</si>
  <si>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</si>
  <si>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</si>
  <si>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</si>
  <si>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</si>
  <si>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</si>
  <si>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</si>
  <si>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</si>
  <si>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</si>
  <si>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</si>
  <si>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</si>
  <si>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</si>
  <si>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</si>
  <si>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</si>
  <si>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</si>
  <si>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</si>
  <si>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</si>
  <si>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</si>
  <si>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</si>
  <si>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</si>
  <si>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</si>
  <si>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</si>
  <si>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</si>
  <si>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</si>
  <si>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</si>
  <si>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</si>
  <si>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</si>
  <si>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</si>
  <si>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</si>
  <si>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</si>
  <si>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</si>
  <si>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</si>
  <si>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</si>
  <si>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</si>
  <si>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</si>
  <si>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</si>
  <si>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</si>
  <si>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</si>
  <si>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</si>
  <si>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</si>
  <si>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</si>
  <si>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</si>
  <si>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</si>
  <si>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</si>
  <si>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</si>
  <si>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</si>
  <si>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</si>
  <si>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</si>
  <si>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</si>
  <si>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</si>
  <si>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</si>
  <si>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</si>
  <si>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</si>
  <si>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</si>
  <si>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</si>
  <si>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</si>
  <si>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</si>
  <si>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</si>
  <si>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</si>
  <si>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</si>
  <si>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</si>
  <si>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</si>
  <si>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</si>
  <si>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</si>
  <si>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</si>
  <si>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</si>
  <si>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</si>
  <si>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</si>
  <si>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</si>
  <si>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</si>
  <si>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</si>
  <si>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</si>
  <si>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</si>
  <si>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</si>
  <si>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</si>
  <si>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</si>
  <si>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</si>
  <si>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</si>
  <si>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</si>
  <si>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</si>
  <si>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</si>
  <si>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</si>
  <si>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</si>
  <si>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</si>
  <si>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</si>
  <si>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</si>
  <si>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</si>
  <si>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</si>
  <si>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</si>
  <si>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</si>
  <si>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</si>
  <si>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</si>
  <si>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</si>
  <si>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</si>
  <si>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</si>
  <si>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</si>
  <si>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</si>
  <si>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</si>
  <si>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</si>
  <si>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</si>
  <si>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</si>
  <si>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</si>
  <si>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</si>
  <si>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</si>
  <si>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</si>
  <si>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</si>
  <si>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</si>
  <si>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</si>
  <si>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</si>
  <si>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</si>
  <si>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</si>
  <si>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</si>
  <si>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</si>
  <si>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</si>
  <si>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</si>
  <si>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</si>
  <si>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</si>
  <si>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</si>
  <si>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</si>
  <si>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</si>
  <si>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</si>
  <si>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</si>
  <si>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</si>
  <si>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</si>
  <si>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</si>
  <si>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</si>
  <si>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</si>
  <si>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</si>
  <si>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</si>
  <si>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</si>
  <si>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</si>
  <si>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</si>
  <si>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</si>
  <si>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</si>
  <si>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</si>
  <si>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</si>
  <si>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</si>
  <si>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</si>
  <si>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</si>
  <si>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</si>
  <si>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</si>
  <si>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</si>
  <si>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</si>
  <si>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</si>
  <si>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</si>
  <si>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</si>
  <si>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</si>
  <si>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</si>
  <si>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</si>
  <si>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</si>
  <si>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</si>
  <si>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</si>
  <si>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</si>
  <si>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</si>
  <si>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</si>
  <si>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</si>
  <si>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</si>
  <si>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</si>
  <si>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</si>
  <si>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</si>
  <si>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</si>
  <si>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</si>
  <si>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</si>
  <si>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</si>
  <si>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</si>
  <si>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</si>
  <si>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</si>
  <si>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</si>
  <si>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</si>
  <si>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</si>
  <si>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</si>
  <si>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</si>
  <si>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</si>
  <si>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</si>
  <si>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</si>
  <si>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</si>
  <si>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</si>
  <si>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</si>
  <si>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</si>
  <si>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</si>
  <si>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</si>
  <si>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</si>
  <si>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</si>
  <si>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</si>
  <si>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</si>
  <si>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</si>
  <si>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</si>
  <si>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</si>
  <si>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</si>
  <si>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</si>
  <si>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</si>
  <si>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</si>
  <si>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</si>
  <si>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</si>
  <si>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</si>
  <si>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</si>
  <si>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</si>
  <si>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</si>
  <si>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</si>
  <si>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</si>
  <si>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</si>
  <si>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</si>
  <si>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</si>
  <si>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</si>
  <si>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</si>
  <si>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</si>
  <si>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</si>
  <si>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</si>
  <si>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</si>
  <si>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</si>
  <si>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</si>
  <si>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</si>
  <si>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</si>
  <si>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</si>
  <si>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</si>
  <si>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</si>
  <si>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</si>
  <si>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</si>
  <si>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</si>
  <si>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</si>
  <si>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</si>
  <si>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</si>
  <si>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</si>
  <si>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</si>
  <si>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</si>
  <si>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</si>
  <si>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</si>
  <si>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</si>
  <si>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</si>
  <si>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</si>
  <si>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</si>
  <si>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</si>
  <si>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</si>
  <si>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</si>
  <si>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</si>
  <si>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</si>
  <si>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</si>
  <si>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</si>
  <si>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</si>
  <si>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</si>
  <si>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</si>
  <si>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</si>
  <si>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</si>
  <si>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</si>
  <si>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</si>
  <si>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</si>
  <si>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</si>
  <si>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</si>
  <si>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</si>
  <si>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</si>
  <si>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</si>
  <si>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</si>
  <si>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</si>
  <si>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</si>
  <si>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</si>
  <si>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</si>
  <si>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</si>
  <si>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</si>
  <si>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</si>
  <si>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</si>
  <si>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</si>
  <si>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</si>
  <si>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</si>
  <si>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</si>
  <si>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</si>
  <si>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</si>
  <si>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</si>
  <si>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</si>
  <si>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</si>
  <si>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</si>
  <si>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</si>
  <si>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</si>
  <si>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</si>
  <si>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</si>
  <si>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</si>
  <si>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</si>
  <si>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</si>
  <si>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</si>
  <si>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</si>
  <si>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</si>
  <si>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</si>
  <si>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</si>
  <si>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</si>
  <si>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</si>
  <si>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</si>
  <si>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</si>
  <si>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</si>
  <si>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</si>
  <si>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</si>
  <si>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</si>
  <si>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</si>
  <si>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</si>
  <si>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</si>
  <si>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</si>
  <si>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</si>
  <si>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</si>
  <si>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</si>
  <si>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</si>
  <si>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</si>
  <si>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</si>
  <si>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</si>
  <si>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</si>
  <si>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</si>
  <si>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</si>
  <si>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</si>
  <si>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</si>
  <si>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</si>
  <si>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</si>
  <si>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</si>
  <si>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</si>
  <si>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</si>
  <si>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</si>
  <si>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</si>
  <si>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</si>
  <si>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</si>
  <si>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</si>
  <si>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</si>
  <si>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</si>
  <si>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</si>
  <si>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</si>
  <si>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</si>
  <si>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</si>
  <si>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</si>
  <si>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</si>
  <si>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</si>
  <si>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</si>
  <si>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</si>
  <si>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</si>
  <si>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</si>
  <si>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</si>
  <si>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</si>
  <si>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</si>
  <si>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</si>
  <si>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</si>
  <si>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</si>
  <si>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</si>
  <si>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</si>
  <si>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</si>
  <si>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</si>
  <si>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</si>
  <si>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</si>
  <si>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</si>
  <si>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</si>
  <si>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</si>
  <si>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</si>
  <si>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</si>
  <si>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</si>
  <si>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</si>
  <si>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</si>
  <si>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</si>
  <si>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</si>
  <si>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</si>
  <si>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</si>
  <si>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</si>
  <si>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</si>
  <si>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</si>
  <si>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</si>
  <si>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</si>
  <si>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</si>
  <si>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</si>
  <si>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</si>
  <si>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</si>
  <si>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</si>
  <si>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</si>
  <si>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</si>
  <si>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</si>
  <si>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</si>
  <si>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</si>
  <si>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</si>
  <si>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</si>
  <si>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</si>
  <si>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</si>
  <si>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</si>
  <si>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</si>
  <si>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</si>
  <si>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</si>
  <si>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</si>
  <si>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</si>
  <si>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</si>
  <si>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</si>
  <si>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</si>
  <si>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</si>
  <si>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</si>
  <si>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</si>
  <si>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</si>
  <si>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</si>
  <si>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</si>
  <si>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</si>
  <si>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</si>
  <si>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</si>
  <si>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</si>
  <si>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</si>
  <si>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</si>
  <si>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</si>
  <si>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</si>
  <si>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</si>
  <si>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</si>
  <si>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</si>
  <si>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</si>
  <si>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</si>
  <si>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</si>
  <si>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</si>
  <si>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</si>
  <si>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</si>
  <si>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</si>
  <si>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</si>
  <si>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</si>
  <si>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</si>
  <si>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</si>
  <si>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</si>
  <si>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</si>
  <si>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</si>
  <si>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</si>
  <si>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</si>
  <si>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</si>
  <si>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</si>
  <si>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</si>
  <si>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</si>
  <si>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</si>
  <si>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</si>
  <si>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</si>
  <si>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</si>
  <si>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</si>
  <si>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</si>
  <si>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</si>
  <si>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</si>
  <si>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</si>
  <si>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</si>
  <si>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</si>
  <si>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</si>
  <si>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</si>
  <si>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</si>
  <si>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</si>
  <si>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</si>
  <si>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</si>
  <si>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</si>
  <si>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</si>
  <si>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</si>
  <si>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</si>
  <si>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</si>
  <si>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</si>
  <si>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</si>
  <si>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</si>
  <si>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</si>
  <si>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</si>
  <si>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</si>
  <si>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</si>
  <si>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</si>
  <si>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</si>
  <si>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</si>
  <si>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</si>
  <si>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</si>
  <si>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</si>
  <si>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</si>
  <si>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</si>
  <si>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</si>
  <si>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</si>
  <si>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</si>
  <si>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</si>
  <si>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</si>
  <si>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</si>
  <si>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</si>
  <si>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</si>
  <si>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</si>
  <si>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</si>
  <si>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</si>
  <si>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</si>
  <si>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</si>
  <si>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</si>
  <si>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</si>
  <si>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</si>
  <si>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</si>
  <si>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</si>
  <si>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</si>
  <si>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</si>
  <si>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</si>
  <si>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</si>
  <si>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</si>
  <si>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</si>
  <si>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</si>
  <si>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</si>
  <si>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</si>
  <si>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</si>
  <si>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</si>
  <si>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</si>
  <si>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</si>
  <si>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</si>
  <si>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</si>
  <si>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</si>
  <si>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</si>
  <si>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</si>
  <si>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</si>
  <si>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</si>
  <si>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</si>
  <si>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</si>
  <si>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</si>
  <si>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</si>
  <si>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</si>
  <si>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</si>
  <si>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</si>
  <si>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</si>
  <si>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</si>
  <si>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</si>
  <si>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</si>
  <si>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</si>
  <si>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</si>
  <si>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</si>
  <si>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</si>
  <si>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</si>
  <si>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</si>
  <si>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</si>
  <si>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</si>
  <si>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</si>
  <si>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</si>
  <si>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</si>
  <si>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</si>
  <si>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</si>
  <si>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</si>
  <si>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</si>
  <si>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</si>
  <si>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</si>
  <si>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</si>
  <si>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</si>
  <si>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</si>
  <si>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</si>
  <si>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</si>
  <si>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</si>
  <si>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</si>
  <si>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</si>
  <si>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</si>
  <si>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</si>
  <si>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</si>
  <si>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</si>
  <si>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</si>
  <si>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</si>
  <si>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</si>
  <si>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</si>
  <si>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</si>
  <si>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</si>
  <si>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</si>
  <si>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</si>
  <si>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</si>
  <si>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</si>
  <si>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</si>
  <si>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</si>
  <si>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</si>
  <si>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</si>
  <si>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</si>
  <si>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</si>
  <si>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</si>
  <si>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</si>
  <si>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</si>
  <si>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</si>
  <si>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</si>
  <si>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</si>
  <si>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</si>
  <si>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</si>
  <si>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</si>
  <si>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</si>
  <si>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</si>
  <si>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</si>
  <si>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</si>
  <si>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</si>
  <si>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</si>
  <si>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</si>
  <si>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</si>
  <si>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</si>
  <si>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</si>
  <si>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</si>
  <si>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</si>
  <si>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</si>
  <si>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</si>
  <si>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</si>
  <si>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</si>
  <si>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</si>
  <si>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</si>
  <si>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</si>
  <si>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</si>
  <si>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</si>
  <si>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</si>
  <si>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</si>
  <si>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</si>
  <si>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</si>
  <si>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</si>
  <si>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</si>
  <si>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</si>
  <si>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</si>
  <si>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</si>
  <si>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</si>
  <si>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</si>
  <si>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</si>
  <si>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</si>
  <si>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</si>
  <si>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</si>
  <si>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</si>
  <si>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</si>
  <si>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</si>
  <si>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</si>
  <si>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</si>
  <si>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</si>
  <si>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</si>
  <si>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</si>
  <si>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</si>
  <si>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</si>
  <si>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</si>
  <si>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</si>
  <si>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</si>
  <si>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</si>
  <si>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</si>
  <si>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</si>
  <si>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</si>
  <si>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</si>
  <si>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</si>
  <si>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</si>
  <si>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</si>
  <si>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</si>
  <si>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</si>
  <si>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</si>
  <si>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</si>
  <si>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</si>
  <si>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</si>
  <si>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</si>
  <si>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</si>
  <si>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</si>
  <si>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</si>
  <si>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</si>
  <si>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</si>
  <si>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</si>
  <si>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</si>
  <si>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</si>
  <si>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</si>
  <si>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</si>
  <si>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</si>
  <si>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</si>
  <si>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</si>
  <si>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</si>
  <si>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</si>
  <si>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</si>
  <si>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</si>
  <si>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</si>
  <si>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</si>
  <si>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</si>
  <si>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</si>
  <si>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</si>
  <si>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</si>
  <si>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</si>
  <si>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</si>
  <si>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</si>
  <si>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</si>
  <si>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</si>
  <si>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</si>
  <si>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</si>
  <si>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</si>
  <si>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</si>
  <si>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</si>
  <si>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</si>
  <si>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</si>
  <si>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</si>
  <si>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</si>
  <si>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</si>
  <si>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</si>
  <si>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</si>
  <si>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</si>
  <si>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</si>
  <si>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</si>
  <si>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</si>
  <si>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</si>
  <si>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</si>
  <si>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</si>
  <si>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</si>
  <si>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</si>
  <si>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</si>
  <si>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</si>
  <si>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</si>
  <si>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</si>
  <si>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</si>
  <si>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</si>
  <si>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</si>
  <si>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</si>
  <si>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</si>
  <si>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</si>
  <si>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</si>
  <si>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</si>
  <si>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</si>
  <si>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</si>
  <si>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</si>
  <si>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</si>
  <si>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</si>
  <si>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</si>
  <si>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</si>
  <si>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</si>
  <si>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</si>
  <si>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</si>
  <si>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</si>
  <si>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</si>
  <si>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</si>
  <si>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</si>
  <si>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</si>
  <si>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</si>
  <si>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</si>
  <si>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</si>
  <si>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</si>
  <si>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</si>
  <si>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</si>
  <si>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</si>
  <si>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</si>
  <si>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</si>
  <si>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</si>
  <si>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</si>
  <si>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</si>
  <si>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</si>
  <si>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</si>
  <si>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</si>
  <si>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</si>
  <si>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</si>
  <si>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</si>
  <si>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</si>
  <si>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</si>
  <si>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</si>
  <si>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</si>
  <si>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</si>
  <si>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</si>
  <si>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</si>
  <si>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</si>
  <si>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</si>
  <si>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</si>
  <si>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</si>
  <si>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</si>
  <si>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</si>
  <si>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</si>
  <si>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</si>
  <si>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</si>
  <si>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</si>
  <si>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</si>
  <si>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</si>
  <si>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</si>
  <si>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</si>
  <si>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</si>
  <si>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</si>
  <si>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</si>
  <si>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</si>
  <si>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</si>
  <si>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</si>
  <si>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</si>
  <si>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</si>
  <si>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</si>
  <si>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</si>
  <si>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</si>
  <si>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</si>
  <si>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</si>
  <si>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</si>
  <si>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</si>
  <si>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</si>
  <si>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</si>
  <si>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</si>
  <si>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</si>
  <si>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</si>
  <si>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</si>
  <si>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</si>
  <si>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</si>
  <si>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</si>
  <si>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</si>
  <si>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</si>
  <si>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</si>
  <si>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</si>
  <si>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</si>
  <si>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</si>
  <si>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</si>
  <si>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</si>
  <si>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</si>
  <si>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</si>
  <si>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</si>
  <si>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</si>
  <si>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</si>
  <si>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</si>
  <si>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</si>
  <si>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</si>
  <si>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</si>
  <si>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</si>
  <si>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</si>
  <si>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</si>
  <si>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</si>
  <si>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</si>
  <si>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</si>
  <si>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</si>
  <si>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</si>
  <si>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</si>
  <si>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</si>
  <si>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</si>
  <si>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</si>
  <si>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</si>
  <si>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</si>
  <si>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</si>
  <si>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</si>
  <si>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</si>
  <si>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</si>
  <si>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</si>
  <si>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</si>
  <si>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</si>
  <si>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</si>
  <si>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</si>
  <si>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</si>
  <si>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</si>
  <si>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</si>
  <si>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</si>
  <si>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</si>
  <si>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</si>
  <si>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</si>
  <si>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</si>
  <si>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</si>
  <si>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</si>
  <si>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</si>
  <si>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</si>
  <si>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</si>
  <si>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</si>
  <si>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</si>
  <si>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</si>
  <si>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</si>
  <si>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</si>
  <si>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</si>
  <si>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</si>
  <si>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</si>
  <si>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</si>
  <si>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</si>
  <si>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</si>
  <si>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</si>
  <si>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</si>
  <si>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</si>
  <si>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</si>
  <si>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</si>
  <si>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</si>
  <si>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</si>
  <si>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</si>
  <si>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</si>
  <si>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</si>
  <si>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</si>
  <si>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</si>
  <si>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</si>
  <si>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</si>
  <si>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</si>
  <si>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</si>
  <si>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</si>
  <si>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</si>
  <si>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</si>
  <si>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</si>
  <si>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</si>
  <si>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</si>
  <si>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</si>
  <si>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</si>
  <si>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</si>
  <si>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</si>
  <si>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</si>
  <si>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</si>
  <si>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</si>
  <si>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</si>
  <si>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</si>
  <si>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</si>
  <si>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</si>
  <si>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</si>
  <si>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</si>
  <si>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</si>
  <si>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</si>
  <si>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</si>
  <si>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</si>
  <si>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</si>
  <si>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</si>
  <si>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</si>
  <si>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</si>
  <si>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</si>
  <si>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</si>
  <si>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</si>
  <si>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</si>
  <si>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</si>
  <si>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</si>
  <si>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</si>
  <si>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</si>
  <si>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</si>
  <si>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</si>
  <si>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</si>
  <si>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</si>
  <si>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</si>
  <si>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</si>
  <si>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</si>
  <si>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</si>
  <si>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</si>
  <si>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</si>
  <si>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</si>
  <si>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</si>
  <si>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</si>
  <si>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</si>
  <si>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</si>
  <si>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</si>
  <si>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</si>
  <si>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</si>
  <si>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</si>
  <si>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</si>
  <si>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</si>
  <si>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</si>
  <si>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</si>
  <si>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</si>
  <si>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</si>
  <si>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</si>
  <si>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</si>
  <si>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</si>
  <si>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</si>
  <si>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</si>
  <si>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</si>
  <si>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</si>
  <si>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</si>
  <si>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</si>
  <si>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</si>
  <si>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</si>
  <si>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</si>
  <si>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</si>
  <si>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</si>
  <si>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</si>
  <si>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</si>
  <si>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</si>
  <si>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</si>
  <si>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</si>
  <si>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</si>
  <si>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</si>
  <si>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</si>
  <si>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</si>
  <si>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</si>
  <si>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</si>
  <si>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</si>
  <si>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</si>
  <si>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</si>
  <si>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</si>
  <si>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</si>
  <si>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</si>
  <si>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</si>
  <si>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</si>
  <si>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</si>
  <si>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</si>
  <si>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</si>
  <si>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</si>
  <si>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</si>
  <si>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</si>
  <si>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</si>
  <si>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</si>
  <si>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</si>
  <si>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</si>
  <si>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</si>
  <si>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</si>
  <si>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</si>
  <si>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</si>
  <si>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</si>
  <si>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</si>
  <si>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</si>
  <si>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</si>
  <si>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</si>
  <si>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</si>
  <si>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</si>
  <si>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</si>
  <si>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</si>
  <si>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</si>
  <si>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</si>
  <si>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</si>
  <si>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</si>
  <si>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</si>
  <si>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</si>
  <si>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</si>
  <si>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</si>
  <si>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</si>
  <si>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</si>
  <si>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</si>
  <si>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</si>
  <si>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</si>
  <si>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</si>
  <si>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</si>
  <si>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</si>
  <si>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</si>
  <si>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</si>
  <si>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</si>
  <si>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</si>
  <si>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</si>
  <si>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</si>
  <si>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</si>
  <si>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</si>
  <si>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</si>
  <si>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</si>
  <si>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</si>
  <si>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</si>
  <si>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</si>
  <si>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</si>
  <si>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</si>
  <si>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</si>
  <si>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</si>
  <si>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</si>
  <si>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</si>
  <si>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</si>
  <si>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</si>
  <si>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</si>
  <si>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</si>
  <si>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</si>
  <si>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</si>
  <si>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</si>
  <si>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</si>
  <si>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</si>
  <si>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</si>
  <si>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</si>
  <si>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</si>
  <si>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</si>
  <si>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</si>
  <si>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</si>
  <si>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</si>
  <si>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</si>
  <si>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</si>
  <si>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</si>
  <si>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</si>
  <si>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</si>
  <si>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</si>
  <si>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</si>
  <si>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</si>
  <si>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</si>
  <si>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</si>
  <si>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</si>
  <si>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</si>
  <si>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</si>
  <si>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</si>
  <si>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</si>
  <si>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</si>
  <si>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</si>
  <si>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</si>
  <si>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</si>
  <si>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</si>
  <si>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</si>
  <si>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</si>
  <si>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</si>
  <si>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</si>
  <si>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</si>
  <si>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</si>
  <si>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</si>
  <si>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</si>
  <si>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</si>
  <si>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</si>
  <si>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</si>
  <si>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</si>
  <si>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</si>
  <si>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</si>
  <si>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</si>
  <si>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</si>
  <si>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</si>
  <si>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</si>
  <si>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</si>
  <si>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</si>
  <si>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</si>
  <si>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</si>
  <si>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</si>
  <si>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</si>
  <si>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</si>
  <si>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</si>
  <si>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</si>
  <si>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</si>
  <si>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</si>
  <si>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</si>
  <si>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</si>
  <si>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</si>
  <si>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</si>
  <si>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</si>
  <si>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</si>
  <si>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</si>
  <si>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</si>
  <si>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</si>
  <si>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</si>
  <si>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</si>
  <si>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</si>
  <si>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</si>
  <si>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</si>
  <si>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</si>
  <si>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</si>
  <si>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</si>
  <si>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</si>
  <si>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</si>
  <si>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</si>
  <si>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</si>
  <si>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</si>
  <si>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</si>
  <si>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</si>
  <si>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</si>
  <si>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</si>
  <si>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</si>
  <si>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</si>
  <si>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</si>
  <si>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</si>
  <si>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</si>
  <si>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</si>
  <si>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</si>
  <si>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</si>
  <si>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</si>
  <si>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</si>
  <si>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</si>
  <si>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</si>
  <si>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</si>
  <si>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</si>
  <si>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</si>
  <si>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</si>
  <si>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</si>
  <si>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</si>
  <si>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</si>
  <si>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</si>
  <si>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</si>
  <si>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</si>
  <si>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</si>
  <si>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</si>
  <si>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</si>
  <si>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</si>
  <si>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</si>
  <si>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</si>
  <si>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</si>
  <si>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</si>
  <si>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</si>
  <si>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</si>
  <si>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</si>
  <si>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</si>
  <si>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</si>
  <si>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</si>
  <si>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</si>
  <si>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</si>
  <si>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</si>
  <si>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</si>
  <si>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</si>
  <si>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</si>
  <si>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</si>
  <si>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</si>
  <si>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</si>
  <si>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</si>
  <si>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</si>
  <si>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</si>
  <si>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</si>
  <si>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</si>
  <si>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</si>
  <si>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</si>
  <si>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</si>
  <si>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</si>
  <si>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</si>
  <si>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</si>
  <si>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</si>
  <si>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</si>
  <si>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</si>
  <si>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</si>
  <si>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</si>
  <si>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</si>
  <si>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</si>
  <si>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</si>
  <si>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</si>
  <si>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</si>
  <si>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</si>
  <si>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</si>
  <si>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</si>
  <si>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</si>
  <si>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</si>
  <si>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</si>
  <si>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</si>
  <si>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</si>
  <si>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</si>
  <si>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</si>
  <si>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</si>
  <si>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</si>
  <si>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</si>
  <si>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</si>
  <si>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</si>
  <si>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</si>
  <si>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</si>
  <si>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</si>
  <si>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</si>
  <si>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</si>
  <si>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</si>
  <si>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</si>
  <si>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</si>
  <si>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</si>
  <si>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</si>
  <si>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</si>
  <si>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</si>
  <si>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</si>
  <si>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</si>
  <si>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</si>
  <si>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</si>
  <si>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</si>
  <si>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</si>
  <si>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</si>
  <si>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</si>
  <si>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</si>
  <si>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</si>
  <si>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</si>
  <si>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</si>
  <si>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</si>
  <si>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</si>
  <si>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</si>
  <si>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</si>
  <si>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</si>
  <si>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</si>
  <si>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</si>
  <si>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</si>
  <si>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</si>
  <si>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</si>
  <si>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</si>
  <si>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</si>
  <si>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</si>
  <si>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</si>
  <si>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</si>
  <si>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</si>
  <si>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</si>
  <si>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</si>
  <si>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</si>
  <si>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</si>
  <si>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</si>
  <si>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</si>
  <si>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</si>
  <si>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</si>
  <si>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</si>
  <si>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</si>
  <si>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</si>
  <si>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</si>
  <si>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</si>
  <si>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</si>
  <si>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</si>
  <si>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</si>
  <si>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</si>
  <si>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</si>
  <si>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</si>
  <si>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</si>
  <si>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</si>
  <si>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</si>
  <si>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</si>
  <si>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</si>
  <si>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</si>
  <si>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</si>
  <si>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</si>
  <si>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</si>
  <si>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</si>
  <si>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</si>
  <si>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</si>
  <si>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</si>
  <si>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</si>
  <si>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</si>
  <si>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</si>
  <si>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</si>
  <si>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</si>
  <si>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</si>
  <si>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</si>
  <si>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</si>
  <si>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</si>
  <si>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</si>
  <si>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</si>
  <si>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</si>
  <si>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</si>
  <si>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</si>
  <si>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</si>
  <si>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</si>
  <si>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</si>
  <si>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</si>
  <si>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</si>
  <si>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</si>
  <si>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</si>
  <si>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</si>
  <si>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</si>
  <si>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</si>
  <si>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</si>
  <si>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</si>
  <si>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</si>
  <si>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</si>
  <si>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</si>
  <si>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</si>
  <si>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</si>
  <si>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</si>
  <si>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</si>
  <si>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</si>
  <si>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</si>
  <si>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</si>
  <si>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</si>
  <si>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</si>
  <si>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</si>
  <si>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</si>
  <si>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</si>
  <si>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</si>
  <si>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</si>
  <si>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</si>
  <si>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</si>
  <si>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</si>
  <si>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</si>
  <si>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</si>
  <si>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</si>
  <si>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</si>
  <si>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</si>
  <si>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</si>
  <si>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</si>
  <si>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</si>
  <si>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</si>
  <si>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</si>
  <si>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</si>
  <si>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</si>
  <si>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</si>
  <si>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</si>
  <si>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</si>
  <si>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</si>
  <si>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</si>
  <si>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</si>
  <si>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</si>
  <si>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</si>
  <si>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</si>
  <si>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</si>
  <si>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</si>
  <si>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</si>
  <si>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</si>
  <si>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</si>
  <si>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</si>
  <si>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</si>
  <si>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</si>
  <si>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</si>
  <si>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</si>
  <si>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</si>
  <si>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</si>
  <si>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</si>
  <si>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</si>
  <si>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</si>
  <si>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</si>
  <si>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</si>
  <si>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</si>
  <si>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</si>
  <si>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</si>
  <si>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</si>
  <si>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</si>
  <si>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</si>
  <si>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</si>
  <si>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</si>
  <si>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</si>
  <si>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</si>
  <si>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</si>
  <si>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</si>
  <si>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</si>
  <si>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</si>
  <si>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</si>
  <si>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</si>
  <si>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</si>
  <si>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</si>
  <si>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</si>
  <si>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</si>
  <si>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</si>
  <si>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</si>
  <si>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</si>
  <si>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</si>
  <si>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</si>
  <si>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</si>
  <si>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</si>
  <si>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</si>
  <si>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</si>
  <si>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</si>
  <si>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</si>
  <si>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</si>
  <si>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</si>
  <si>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</si>
  <si>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</si>
  <si>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</si>
  <si>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</si>
  <si>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</si>
  <si>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</si>
  <si>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</si>
  <si>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</si>
  <si>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</si>
  <si>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</si>
  <si>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</si>
  <si>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</si>
  <si>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</si>
  <si>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</si>
  <si>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</si>
  <si>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</si>
  <si>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</si>
  <si>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</si>
  <si>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</si>
  <si>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</si>
  <si>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</si>
  <si>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</si>
  <si>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</si>
  <si>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</si>
  <si>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</si>
  <si>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</si>
  <si>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</si>
  <si>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</si>
  <si>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</si>
  <si>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</si>
  <si>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</si>
  <si>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</si>
  <si>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</si>
  <si>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</si>
  <si>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</si>
  <si>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</si>
  <si>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</si>
  <si>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</si>
  <si>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</si>
  <si>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</si>
  <si>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</si>
  <si>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</si>
  <si>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</si>
  <si>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</si>
  <si>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</si>
  <si>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</si>
  <si>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</si>
  <si>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</si>
  <si>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</si>
  <si>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</si>
  <si>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</si>
  <si>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</si>
  <si>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</si>
  <si>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</si>
  <si>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</si>
  <si>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</si>
  <si>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</si>
  <si>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</si>
  <si>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</si>
  <si>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</si>
  <si>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</si>
  <si>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</si>
  <si>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</si>
  <si>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</si>
  <si>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</si>
  <si>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</si>
  <si>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</si>
  <si>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</si>
  <si>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</si>
  <si>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</si>
  <si>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</si>
  <si>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</si>
  <si>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</si>
  <si>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</si>
  <si>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</si>
  <si>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</si>
  <si>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</si>
  <si>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</si>
  <si>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</si>
  <si>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</si>
  <si>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</si>
  <si>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</si>
  <si>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</si>
  <si>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</si>
  <si>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</si>
  <si>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</si>
  <si>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</si>
  <si>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</si>
  <si>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</si>
  <si>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</si>
  <si>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</si>
  <si>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</si>
  <si>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</si>
  <si>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</si>
  <si>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</si>
  <si>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</si>
  <si>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</si>
  <si>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</si>
  <si>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</si>
  <si>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</si>
  <si>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</si>
  <si>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</si>
  <si>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</si>
  <si>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</si>
  <si>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</si>
  <si>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</si>
  <si>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</si>
  <si>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</si>
  <si>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</si>
  <si>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</si>
  <si>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</si>
  <si>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</si>
  <si>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</si>
  <si>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</si>
  <si>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</si>
  <si>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</si>
  <si>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</si>
  <si>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</si>
  <si>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</si>
  <si>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</si>
  <si>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</si>
  <si>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</si>
  <si>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</si>
  <si>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</si>
  <si>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</si>
  <si>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</si>
  <si>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</si>
  <si>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</si>
  <si>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</si>
  <si>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</si>
  <si>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</si>
  <si>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</si>
  <si>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</si>
  <si>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</si>
  <si>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</si>
  <si>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</si>
  <si>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</si>
  <si>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</si>
  <si>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</si>
  <si>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</si>
  <si>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</si>
  <si>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</si>
  <si>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</si>
  <si>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</si>
  <si>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</si>
  <si>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</si>
  <si>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</si>
  <si>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</si>
  <si>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</si>
  <si>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</si>
  <si>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</si>
  <si>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</si>
  <si>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</si>
  <si>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</si>
  <si>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</si>
  <si>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</si>
  <si>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</si>
  <si>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</si>
  <si>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</si>
  <si>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</si>
  <si>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</si>
  <si>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</si>
  <si>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</si>
  <si>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</si>
  <si>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</si>
  <si>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</si>
  <si>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</si>
  <si>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</si>
  <si>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</si>
  <si>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</si>
  <si>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</si>
  <si>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</si>
  <si>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</si>
  <si>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</si>
  <si>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</si>
  <si>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</si>
  <si>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</si>
  <si>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</si>
  <si>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</si>
  <si>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</si>
  <si>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</si>
  <si>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</si>
  <si>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</si>
  <si>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</si>
  <si>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</si>
  <si>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</si>
  <si>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</si>
  <si>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</si>
  <si>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</si>
  <si>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</si>
  <si>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</si>
  <si>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</si>
  <si>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</si>
  <si>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</si>
  <si>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</si>
  <si>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</si>
  <si>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</si>
  <si>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</si>
  <si>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</si>
  <si>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</si>
  <si>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</si>
  <si>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</si>
  <si>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</si>
  <si>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</si>
  <si>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</si>
  <si>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</si>
  <si>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</si>
  <si>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</si>
  <si>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</si>
  <si>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</si>
  <si>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</si>
  <si>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</si>
  <si>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</si>
  <si>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</si>
  <si>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</si>
  <si>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</si>
  <si>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</si>
  <si>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</si>
  <si>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</si>
  <si>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</si>
  <si>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</si>
  <si>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</si>
  <si>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</si>
  <si>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</si>
  <si>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</si>
  <si>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</si>
  <si>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</si>
  <si>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</si>
  <si>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</si>
  <si>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</si>
  <si>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</si>
  <si>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</si>
  <si>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</si>
  <si>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</si>
  <si>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</si>
  <si>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</si>
  <si>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</si>
  <si>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</si>
  <si>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</si>
  <si>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</si>
  <si>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</si>
  <si>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</si>
  <si>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</si>
  <si>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</si>
  <si>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</si>
  <si>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</si>
  <si>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</si>
  <si>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</si>
  <si>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</si>
  <si>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</si>
  <si>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</si>
  <si>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</si>
  <si>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</si>
  <si>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</si>
  <si>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</si>
  <si>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</si>
  <si>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</si>
  <si>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</si>
  <si>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</si>
  <si>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</si>
  <si>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</si>
  <si>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</si>
  <si>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</si>
  <si>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</si>
  <si>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</si>
  <si>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</si>
  <si>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</si>
  <si>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</si>
  <si>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</si>
  <si>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</si>
  <si>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</si>
  <si>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</si>
  <si>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</si>
  <si>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</si>
  <si>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</si>
  <si>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</si>
  <si>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</si>
  <si>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</si>
  <si>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</si>
  <si>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</si>
  <si>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</si>
  <si>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</si>
  <si>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</si>
  <si>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</si>
  <si>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</si>
  <si>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</si>
  <si>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</si>
  <si>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</si>
  <si>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</si>
  <si>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</si>
  <si>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</si>
  <si>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</si>
  <si>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</si>
  <si>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</si>
  <si>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</si>
  <si>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</si>
  <si>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</si>
  <si>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</si>
  <si>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</si>
  <si>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</si>
  <si>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</si>
  <si>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</si>
  <si>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</si>
  <si>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</si>
  <si>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</si>
  <si>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</si>
  <si>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</si>
  <si>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</si>
  <si>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</si>
  <si>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</si>
  <si>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</si>
  <si>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</si>
  <si>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</si>
  <si>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</si>
  <si>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</si>
  <si>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</si>
  <si>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</si>
  <si>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</si>
  <si>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</si>
  <si>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</si>
  <si>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</si>
  <si>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</si>
  <si>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</si>
  <si>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</si>
  <si>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</si>
  <si>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</si>
  <si>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</si>
  <si>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</si>
  <si>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</si>
  <si>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</si>
  <si>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</si>
  <si>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</si>
  <si>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</si>
  <si>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</si>
  <si>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</si>
  <si>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</si>
  <si>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</si>
  <si>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</si>
  <si>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</si>
  <si>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</si>
  <si>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</si>
  <si>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</si>
  <si>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</si>
  <si>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</si>
  <si>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</si>
  <si>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</si>
  <si>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</si>
  <si>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</si>
  <si>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</si>
  <si>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</si>
  <si>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</si>
  <si>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</si>
  <si>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</si>
  <si>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</si>
  <si>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</si>
  <si>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</si>
  <si>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</si>
  <si>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</si>
  <si>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</si>
  <si>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</si>
  <si>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</si>
  <si>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</si>
  <si>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</si>
  <si>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</si>
  <si>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</si>
  <si>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</si>
  <si>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</si>
  <si>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</si>
  <si>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</si>
  <si>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</si>
  <si>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</si>
  <si>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</si>
  <si>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</si>
  <si>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</si>
  <si>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</si>
  <si>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</si>
  <si>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</si>
  <si>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</si>
  <si>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</si>
  <si>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</si>
  <si>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</si>
  <si>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</si>
  <si>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</si>
  <si>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</si>
  <si>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</si>
  <si>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</si>
  <si>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</si>
  <si>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</si>
  <si>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</si>
  <si>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</si>
  <si>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</si>
  <si>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</si>
  <si>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</si>
  <si>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</si>
  <si>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</si>
  <si>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</si>
  <si>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</si>
  <si>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</si>
  <si>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</si>
  <si>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</si>
  <si>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</si>
  <si>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</si>
  <si>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</si>
  <si>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</si>
  <si>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</si>
  <si>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</si>
  <si>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</si>
  <si>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</si>
  <si>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</si>
  <si>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</si>
  <si>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</si>
  <si>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</si>
  <si>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</si>
  <si>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</si>
  <si>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</si>
  <si>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</si>
  <si>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</si>
  <si>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</si>
  <si>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</si>
  <si>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</si>
  <si>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</si>
  <si>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</si>
  <si>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</si>
  <si>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</si>
  <si>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</si>
  <si>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</si>
  <si>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</si>
  <si>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</si>
  <si>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</si>
  <si>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</si>
  <si>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</si>
  <si>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</si>
  <si>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</si>
  <si>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</si>
  <si>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</si>
  <si>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</si>
  <si>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</si>
  <si>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</si>
  <si>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</si>
  <si>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</si>
  <si>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</si>
  <si>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</si>
  <si>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</si>
  <si>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</si>
  <si>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</si>
  <si>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</si>
  <si>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</si>
  <si>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</si>
  <si>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</si>
  <si>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</si>
  <si>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</si>
  <si>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</si>
  <si>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</si>
  <si>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</si>
  <si>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</si>
  <si>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</si>
  <si>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</si>
  <si>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</si>
  <si>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</si>
  <si>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</si>
  <si>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</si>
  <si>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</si>
  <si>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</si>
  <si>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</si>
  <si>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</si>
  <si>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</si>
  <si>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</si>
  <si>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</si>
  <si>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</si>
  <si>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</si>
  <si>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</si>
  <si>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</si>
  <si>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</si>
  <si>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</si>
  <si>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</si>
  <si>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</si>
  <si>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</si>
  <si>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</si>
  <si>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</si>
  <si>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</si>
  <si>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</si>
  <si>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</si>
  <si>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</si>
  <si>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</si>
  <si>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</si>
  <si>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</si>
  <si>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</si>
  <si>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</si>
  <si>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</si>
  <si>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</si>
  <si>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</si>
  <si>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</si>
  <si>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</si>
  <si>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</si>
  <si>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</si>
  <si>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</si>
  <si>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</si>
  <si>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</si>
  <si>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</si>
  <si>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</si>
  <si>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</si>
  <si>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</si>
  <si>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</si>
  <si>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</si>
  <si>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</si>
  <si>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</si>
  <si>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</si>
  <si>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</si>
  <si>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</si>
  <si>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</si>
  <si>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</si>
  <si>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</si>
  <si>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</si>
  <si>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</si>
  <si>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</si>
  <si>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</si>
  <si>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</si>
  <si>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</si>
  <si>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</si>
  <si>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</si>
  <si>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</si>
  <si>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</si>
  <si>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</si>
  <si>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</si>
  <si>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</si>
  <si>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</si>
  <si>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</si>
  <si>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</si>
  <si>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</si>
  <si>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</si>
  <si>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</si>
  <si>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</si>
  <si>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</si>
  <si>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</si>
  <si>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</si>
  <si>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</si>
  <si>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</si>
  <si>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</si>
  <si>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</si>
  <si>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</si>
  <si>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</si>
  <si>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</si>
  <si>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</si>
  <si>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</si>
  <si>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</si>
  <si>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</si>
  <si>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</si>
  <si>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</si>
  <si>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</si>
  <si>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</si>
  <si>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</si>
  <si>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</si>
  <si>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</si>
  <si>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</si>
  <si>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</si>
  <si>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</si>
  <si>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</si>
  <si>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</si>
  <si>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</si>
  <si>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</si>
  <si>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</si>
  <si>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</si>
  <si>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</si>
  <si>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</si>
  <si>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</si>
  <si>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</si>
  <si>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</si>
  <si>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</si>
  <si>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</si>
  <si>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</si>
  <si>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</si>
  <si>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</si>
  <si>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</si>
  <si>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</si>
  <si>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</si>
  <si>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</si>
  <si>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</si>
  <si>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</si>
  <si>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</si>
  <si>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</si>
  <si>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</si>
  <si>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</si>
  <si>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</si>
  <si>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</si>
  <si>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</si>
  <si>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</si>
  <si>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</si>
  <si>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</si>
  <si>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</si>
  <si>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</si>
  <si>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</si>
  <si>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</si>
  <si>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</si>
  <si>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</si>
  <si>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</si>
  <si>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</si>
  <si>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</si>
  <si>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</si>
  <si>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</si>
  <si>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</si>
  <si>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</si>
  <si>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</si>
  <si>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</si>
  <si>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</si>
  <si>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</si>
  <si>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</si>
  <si>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</si>
  <si>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</si>
  <si>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</si>
  <si>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</si>
  <si>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</si>
  <si>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</si>
  <si>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</si>
  <si>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</si>
  <si>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</si>
  <si>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</si>
  <si>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</si>
  <si>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</si>
  <si>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</si>
  <si>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</si>
  <si>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</si>
  <si>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</si>
  <si>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</si>
  <si>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</si>
  <si>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</si>
  <si>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</si>
  <si>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</si>
  <si>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</si>
  <si>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</si>
  <si>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</si>
  <si>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</si>
  <si>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</si>
  <si>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</si>
  <si>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</si>
  <si>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</si>
  <si>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</si>
  <si>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</si>
  <si>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</si>
  <si>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</si>
  <si>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</si>
  <si>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</si>
  <si>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</si>
  <si>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</si>
  <si>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</si>
  <si>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</si>
  <si>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</si>
  <si>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</si>
  <si>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</si>
  <si>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</si>
  <si>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</si>
  <si>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</si>
  <si>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</si>
  <si>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</si>
  <si>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</si>
  <si>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</si>
  <si>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</si>
  <si>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</si>
  <si>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</si>
  <si>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</si>
  <si>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</si>
  <si>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</si>
  <si>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</si>
  <si>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</si>
  <si>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</si>
  <si>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</si>
  <si>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</si>
  <si>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</si>
  <si>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</si>
  <si>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</si>
  <si>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</si>
  <si>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</si>
  <si>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</si>
  <si>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</si>
  <si>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</si>
  <si>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</si>
  <si>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</si>
  <si>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</si>
  <si>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</si>
  <si>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</si>
  <si>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</si>
  <si>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</si>
  <si>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</si>
  <si>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</si>
  <si>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</si>
  <si>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</si>
  <si>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</si>
  <si>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</si>
  <si>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</si>
  <si>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</si>
  <si>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</si>
  <si>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</si>
  <si>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</si>
  <si>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</si>
  <si>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</si>
  <si>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</si>
  <si>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</si>
  <si>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</si>
  <si>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</si>
  <si>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</si>
  <si>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</si>
  <si>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</si>
  <si>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</si>
  <si>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</si>
  <si>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</si>
  <si>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</si>
  <si>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</si>
  <si>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</si>
  <si>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</si>
  <si>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</si>
  <si>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</si>
  <si>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</si>
  <si>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</si>
  <si>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</si>
  <si>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</si>
  <si>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</si>
  <si>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</si>
  <si>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</si>
  <si>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</si>
  <si>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</si>
  <si>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</si>
  <si>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</si>
  <si>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</si>
  <si>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</si>
  <si>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</si>
  <si>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</si>
  <si>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</si>
  <si>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</si>
  <si>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</si>
  <si>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</si>
  <si>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</si>
  <si>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</si>
  <si>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</si>
  <si>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</si>
  <si>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</si>
  <si>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</si>
  <si>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</si>
  <si>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</si>
  <si>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</si>
  <si>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</si>
  <si>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</si>
  <si>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</si>
  <si>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</si>
  <si>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</si>
  <si>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</si>
  <si>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</si>
  <si>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</si>
  <si>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</si>
  <si>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</si>
  <si>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</si>
  <si>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</si>
  <si>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</si>
  <si>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</si>
  <si>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</si>
  <si>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</si>
  <si>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</si>
  <si>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</si>
  <si>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</si>
  <si>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</si>
  <si>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</si>
  <si>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</si>
  <si>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</si>
  <si>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</si>
  <si>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</si>
  <si>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</si>
  <si>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</si>
  <si>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</si>
  <si>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</si>
  <si>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</si>
  <si>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</si>
  <si>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</si>
  <si>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</si>
  <si>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</si>
  <si>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</si>
  <si>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</si>
  <si>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</si>
  <si>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</si>
  <si>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</si>
  <si>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</si>
  <si>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</si>
  <si>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</si>
  <si>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</si>
  <si>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</si>
  <si>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</si>
  <si>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</si>
  <si>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</si>
  <si>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</si>
  <si>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</si>
  <si>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</si>
  <si>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</si>
  <si>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</si>
  <si>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</si>
  <si>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</si>
  <si>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</si>
  <si>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</si>
  <si>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</si>
  <si>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</si>
  <si>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</si>
  <si>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</si>
  <si>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</si>
  <si>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</si>
  <si>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</si>
  <si>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</si>
  <si>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</si>
  <si>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</si>
  <si>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</si>
  <si>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</si>
  <si>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</si>
  <si>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</si>
  <si>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</si>
  <si>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</si>
  <si>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</si>
  <si>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</si>
  <si>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</si>
  <si>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</si>
  <si>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</si>
  <si>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</si>
  <si>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</si>
  <si>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</si>
  <si>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</si>
  <si>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</si>
  <si>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</si>
  <si>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</si>
  <si>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</si>
  <si>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</si>
  <si>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</si>
  <si>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</si>
  <si>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</si>
  <si>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</si>
  <si>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</si>
  <si>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</si>
  <si>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</si>
  <si>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</si>
  <si>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</si>
  <si>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</si>
  <si>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</si>
  <si>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</si>
  <si>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</si>
  <si>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</si>
  <si>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</si>
  <si>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</si>
  <si>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</si>
  <si>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</si>
  <si>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</si>
  <si>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</si>
  <si>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</si>
  <si>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</si>
  <si>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</si>
  <si>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</si>
  <si>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</si>
  <si>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</si>
  <si>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</si>
  <si>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</si>
  <si>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</si>
  <si>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</si>
  <si>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</si>
  <si>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</si>
  <si>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</si>
  <si>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</si>
  <si>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</si>
  <si>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</si>
  <si>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</si>
  <si>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</si>
  <si>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</si>
  <si>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</si>
  <si>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</si>
  <si>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</si>
  <si>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</si>
  <si>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</si>
  <si>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</si>
  <si>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</si>
  <si>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</si>
  <si>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</si>
  <si>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</si>
  <si>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</si>
  <si>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</si>
  <si>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</si>
  <si>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</si>
  <si>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</si>
  <si>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</si>
  <si>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</si>
  <si>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</si>
  <si>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</si>
  <si>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</si>
  <si>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</si>
  <si>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</si>
  <si>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</si>
  <si>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</si>
  <si>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</si>
  <si>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</si>
  <si>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</si>
  <si>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</si>
  <si>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</si>
  <si>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</si>
  <si>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</si>
  <si>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</si>
  <si>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</si>
  <si>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</si>
  <si>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</si>
  <si>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</si>
  <si>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</si>
  <si>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</si>
  <si>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</si>
  <si>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</si>
  <si>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</si>
  <si>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</si>
  <si>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</si>
  <si>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</si>
  <si>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</si>
  <si>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</si>
  <si>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</si>
  <si>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</si>
  <si>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</si>
  <si>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</si>
  <si>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</si>
  <si>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</si>
  <si>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</si>
  <si>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</si>
  <si>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</si>
  <si>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</si>
  <si>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</si>
  <si>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</si>
  <si>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</si>
  <si>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</si>
  <si>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</si>
  <si>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</si>
  <si>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</si>
  <si>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</si>
  <si>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</si>
  <si>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</si>
  <si>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</si>
  <si>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</si>
  <si>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</si>
  <si>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</si>
  <si>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</si>
  <si>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</si>
  <si>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</si>
  <si>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</si>
  <si>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</si>
  <si>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</si>
  <si>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</si>
  <si>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</si>
  <si>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</si>
  <si>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</si>
  <si>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</si>
  <si>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</si>
  <si>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</si>
  <si>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</si>
  <si>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</si>
  <si>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</si>
  <si>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</si>
  <si>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</si>
  <si>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</si>
  <si>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</si>
  <si>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</si>
  <si>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</si>
  <si>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</si>
  <si>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</si>
  <si>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</si>
  <si>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</si>
  <si>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</si>
  <si>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</si>
  <si>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</si>
  <si>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</si>
  <si>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</si>
  <si>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</si>
  <si>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</si>
  <si>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</si>
  <si>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</si>
  <si>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</si>
  <si>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</si>
  <si>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</si>
  <si>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</si>
  <si>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</si>
  <si>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</si>
  <si>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</si>
  <si>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</si>
  <si>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</si>
  <si>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</si>
  <si>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</si>
  <si>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</si>
  <si>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</si>
  <si>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</si>
  <si>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</si>
  <si>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</si>
  <si>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</si>
  <si>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</si>
  <si>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</si>
  <si>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</si>
  <si>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</si>
  <si>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</si>
  <si>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</si>
  <si>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</si>
  <si>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</si>
  <si>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</si>
  <si>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</si>
  <si>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</si>
  <si>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</si>
  <si>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</si>
  <si>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</si>
  <si>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</si>
  <si>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</si>
  <si>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</si>
  <si>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</si>
  <si>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</si>
  <si>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</si>
  <si>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</si>
  <si>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</si>
  <si>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</si>
  <si>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</si>
  <si>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</si>
  <si>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</si>
  <si>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</si>
  <si>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</si>
  <si>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</si>
  <si>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</si>
  <si>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</si>
  <si>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</si>
  <si>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</si>
  <si>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</si>
  <si>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</si>
  <si>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</si>
  <si>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</si>
  <si>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</si>
  <si>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</si>
  <si>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</si>
  <si>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</si>
  <si>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</si>
  <si>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</si>
  <si>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</si>
  <si>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</si>
  <si>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</si>
  <si>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</si>
  <si>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</si>
  <si>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</si>
  <si>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</si>
  <si>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</si>
  <si>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</si>
  <si>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</si>
  <si>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</si>
  <si>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</si>
  <si>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</si>
  <si>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</si>
  <si>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</si>
  <si>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</si>
  <si>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</si>
  <si>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</si>
  <si>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</si>
  <si>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</si>
  <si>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</si>
  <si>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</si>
  <si>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</si>
  <si>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</si>
  <si>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</si>
  <si>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</si>
  <si>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</si>
  <si>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</si>
  <si>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</si>
  <si>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</si>
  <si>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</si>
  <si>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</si>
  <si>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</si>
  <si>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</si>
  <si>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</si>
  <si>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</si>
  <si>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</si>
  <si>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</si>
  <si>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</si>
  <si>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</si>
  <si>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</si>
  <si>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</si>
  <si>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</si>
  <si>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</si>
  <si>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</si>
  <si>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</si>
  <si>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</si>
  <si>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</si>
  <si>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</si>
  <si>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</si>
  <si>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</si>
  <si>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</si>
  <si>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</si>
  <si>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</si>
  <si>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</si>
  <si>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</si>
  <si>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</si>
  <si>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</si>
  <si>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</si>
  <si>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</si>
  <si>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</si>
  <si>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</si>
  <si>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</si>
  <si>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</si>
  <si>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</si>
  <si>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</si>
  <si>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</si>
  <si>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</si>
  <si>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</si>
  <si>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</si>
  <si>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</si>
  <si>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</si>
  <si>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</si>
  <si>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</si>
  <si>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</si>
  <si>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</si>
  <si>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</si>
  <si>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</si>
  <si>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</si>
  <si>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</si>
  <si>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</si>
  <si>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</si>
  <si>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</si>
  <si>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</si>
  <si>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</si>
  <si>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</si>
  <si>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</si>
  <si>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</si>
  <si>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</si>
  <si>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</si>
  <si>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</si>
  <si>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</si>
  <si>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</si>
  <si>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</si>
  <si>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</si>
  <si>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</si>
  <si>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</si>
  <si>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</si>
  <si>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</si>
  <si>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</si>
  <si>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</si>
  <si>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</si>
  <si>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</si>
  <si>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</si>
  <si>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</si>
  <si>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</si>
  <si>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</si>
  <si>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</si>
  <si>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</si>
  <si>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</si>
  <si>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</si>
  <si>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</si>
  <si>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</si>
  <si>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</si>
  <si>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</si>
  <si>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</si>
  <si>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</si>
  <si>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</si>
  <si>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</si>
  <si>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</si>
  <si>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</si>
  <si>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</si>
  <si>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</si>
  <si>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</si>
  <si>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</si>
  <si>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</si>
  <si>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</si>
  <si>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</si>
  <si>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</si>
  <si>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</si>
  <si>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</si>
  <si>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</si>
  <si>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</si>
  <si>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</si>
  <si>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</si>
  <si>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</si>
  <si>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</si>
  <si>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</si>
  <si>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</si>
  <si>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</si>
  <si>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</si>
  <si>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</si>
  <si>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</si>
  <si>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</si>
  <si>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</si>
  <si>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</si>
  <si>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</si>
  <si>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</si>
  <si>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</si>
  <si>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</si>
  <si>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</si>
  <si>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</si>
  <si>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</si>
  <si>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</si>
  <si>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</si>
  <si>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</si>
  <si>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</si>
  <si>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</si>
  <si>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</si>
  <si>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</si>
  <si>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</si>
  <si>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</si>
  <si>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</si>
  <si>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</si>
  <si>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</si>
  <si>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</si>
  <si>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</si>
  <si>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</si>
  <si>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</si>
  <si>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</si>
  <si>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</si>
  <si>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</si>
  <si>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</si>
  <si>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</si>
  <si>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</si>
  <si>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</si>
  <si>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</si>
  <si>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</si>
  <si>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</si>
  <si>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</si>
  <si>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</si>
  <si>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</si>
  <si>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</si>
  <si>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</si>
  <si>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</si>
  <si>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</si>
  <si>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</si>
  <si>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</si>
  <si>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</si>
  <si>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</si>
  <si>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</si>
  <si>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</si>
  <si>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</si>
  <si>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</si>
  <si>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</si>
  <si>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</si>
  <si>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</si>
  <si>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</si>
  <si>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</si>
  <si>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</si>
  <si>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</si>
  <si>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</si>
  <si>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</si>
  <si>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</si>
  <si>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</si>
  <si>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</si>
  <si>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</si>
  <si>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</si>
  <si>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</si>
  <si>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</si>
  <si>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</si>
  <si>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</si>
  <si>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</si>
  <si>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</si>
  <si>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</si>
  <si>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</si>
  <si>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</si>
  <si>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</si>
  <si>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</si>
  <si>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</si>
  <si>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</si>
  <si>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</si>
  <si>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</si>
  <si>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</si>
  <si>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</si>
  <si>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</si>
  <si>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</si>
  <si>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</si>
  <si>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</si>
  <si>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</si>
  <si>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</si>
  <si>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</si>
  <si>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</si>
  <si>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</si>
  <si>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</si>
  <si>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</si>
  <si>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</si>
  <si>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</si>
  <si>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</si>
  <si>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</si>
  <si>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</si>
  <si>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</si>
  <si>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</si>
  <si>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</si>
  <si>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</si>
  <si>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</si>
  <si>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</si>
  <si>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</si>
  <si>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</si>
  <si>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</si>
  <si>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</si>
  <si>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</si>
  <si>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</si>
  <si>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</si>
  <si>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</si>
  <si>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</si>
  <si>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</si>
  <si>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</si>
  <si>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</si>
  <si>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</si>
  <si>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</si>
  <si>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</si>
  <si>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</si>
  <si>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</si>
  <si>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</si>
  <si>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</si>
  <si>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</si>
  <si>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</si>
  <si>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</si>
  <si>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</si>
  <si>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</si>
  <si>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</si>
  <si>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</si>
  <si>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</si>
  <si>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</si>
  <si>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</si>
  <si>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</si>
  <si>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</si>
  <si>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</si>
  <si>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</si>
  <si>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</si>
  <si>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</si>
  <si>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</si>
  <si>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</si>
  <si>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</si>
  <si>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</si>
  <si>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</si>
  <si>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</si>
  <si>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</si>
  <si>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</si>
  <si>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</si>
  <si>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</si>
  <si>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</si>
  <si>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</si>
  <si>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</si>
  <si>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</si>
  <si>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</si>
  <si>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</si>
  <si>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</si>
  <si>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</si>
  <si>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</si>
  <si>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</si>
  <si>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</si>
  <si>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</si>
  <si>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</si>
  <si>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</si>
  <si>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</si>
  <si>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</si>
  <si>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</si>
  <si>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</si>
  <si>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</si>
  <si>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</si>
  <si>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</si>
  <si>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</si>
  <si>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</si>
  <si>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</si>
  <si>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</si>
  <si>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</si>
  <si>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</si>
  <si>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</si>
  <si>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</si>
  <si>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</si>
  <si>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</si>
  <si>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</si>
  <si>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</si>
  <si>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</si>
  <si>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</si>
  <si>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</si>
  <si>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</si>
  <si>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</si>
  <si>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</si>
  <si>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</si>
  <si>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</si>
  <si>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</si>
  <si>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</si>
  <si>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</si>
  <si>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</si>
  <si>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</si>
  <si>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</si>
  <si>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</si>
  <si>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</si>
  <si>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</si>
  <si>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</si>
  <si>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</si>
  <si>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</si>
  <si>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</si>
  <si>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</si>
  <si>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</si>
  <si>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</si>
  <si>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</si>
  <si>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</si>
  <si>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</si>
  <si>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</si>
  <si>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</si>
  <si>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</si>
  <si>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</si>
  <si>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</si>
  <si>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</si>
  <si>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</si>
  <si>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</si>
  <si>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</si>
  <si>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</si>
  <si>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</si>
  <si>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</si>
  <si>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</si>
  <si>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</si>
  <si>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</si>
  <si>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</si>
  <si>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</si>
  <si>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</si>
  <si>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</si>
  <si>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</si>
  <si>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</si>
  <si>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</si>
  <si>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</si>
  <si>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</si>
  <si>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</si>
  <si>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</si>
  <si>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</si>
  <si>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</si>
  <si>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</si>
  <si>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</si>
  <si>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</si>
  <si>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</si>
  <si>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</si>
  <si>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</si>
  <si>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</si>
  <si>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</si>
  <si>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</si>
  <si>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</si>
  <si>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</si>
  <si>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</si>
  <si>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</si>
  <si>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</si>
  <si>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</si>
  <si>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</si>
  <si>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</si>
  <si>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</si>
  <si>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</si>
  <si>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</si>
  <si>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</si>
  <si>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</si>
  <si>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</si>
  <si>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</si>
  <si>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</si>
  <si>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</si>
  <si>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</si>
  <si>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</si>
  <si>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</si>
  <si>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</si>
  <si>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</si>
  <si>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</si>
  <si>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</si>
  <si>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</si>
  <si>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</si>
  <si>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</si>
  <si>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</si>
  <si>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</si>
  <si>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</si>
  <si>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</si>
  <si>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</si>
  <si>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</si>
  <si>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</si>
  <si>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</si>
  <si>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</si>
  <si>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</si>
  <si>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</si>
  <si>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</si>
  <si>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</si>
  <si>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</si>
  <si>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</si>
  <si>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</si>
  <si>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</si>
  <si>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</si>
  <si>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</si>
  <si>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</si>
  <si>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</si>
  <si>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</si>
  <si>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</si>
  <si>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</si>
  <si>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</si>
  <si>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</si>
  <si>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</si>
  <si>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</si>
  <si>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</si>
  <si>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</si>
  <si>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</si>
  <si>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</si>
  <si>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</si>
  <si>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</si>
  <si>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</si>
  <si>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</si>
  <si>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</si>
  <si>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</si>
  <si>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</si>
  <si>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</si>
  <si>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</si>
  <si>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</si>
  <si>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</si>
  <si>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</si>
  <si>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</si>
  <si>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</si>
  <si>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</si>
  <si>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</si>
  <si>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</si>
  <si>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</si>
  <si>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</si>
  <si>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</si>
  <si>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</si>
  <si>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</si>
  <si>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</si>
  <si>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</si>
  <si>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</si>
  <si>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</si>
  <si>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</si>
  <si>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</si>
  <si>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</si>
  <si>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</si>
  <si>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</si>
  <si>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</si>
  <si>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</si>
  <si>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</si>
  <si>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</si>
  <si>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</si>
  <si>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</si>
  <si>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</si>
  <si>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</si>
  <si>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</si>
  <si>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</si>
  <si>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</si>
  <si>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</si>
  <si>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</si>
  <si>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</si>
  <si>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</si>
  <si>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</si>
  <si>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</si>
  <si>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</si>
  <si>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</si>
  <si>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</si>
  <si>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</si>
  <si>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</si>
  <si>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</si>
  <si>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</si>
  <si>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</si>
  <si>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</si>
  <si>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</si>
  <si>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</si>
  <si>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</si>
  <si>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</si>
  <si>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</si>
  <si>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</si>
  <si>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</si>
  <si>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</si>
  <si>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</si>
  <si>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</si>
  <si>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</si>
  <si>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</si>
  <si>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</si>
  <si>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</si>
  <si>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</si>
  <si>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</si>
  <si>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</si>
  <si>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</si>
  <si>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</si>
  <si>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</si>
  <si>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</si>
  <si>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</si>
  <si>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</si>
  <si>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</si>
  <si>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</si>
  <si>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</si>
  <si>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</si>
  <si>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</si>
  <si>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</si>
  <si>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</si>
  <si>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</si>
  <si>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</si>
  <si>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</si>
  <si>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</si>
  <si>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</si>
  <si>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</si>
  <si>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</si>
  <si>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</si>
  <si>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</si>
  <si>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</si>
  <si>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</si>
  <si>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</si>
  <si>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</si>
  <si>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</si>
  <si>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</si>
  <si>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</si>
  <si>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</si>
  <si>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</si>
  <si>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</si>
  <si>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</si>
  <si>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</si>
  <si>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</si>
  <si>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</si>
  <si>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</si>
  <si>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</si>
  <si>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</si>
  <si>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</si>
  <si>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</si>
  <si>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</si>
  <si>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</si>
  <si>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</si>
  <si>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</si>
  <si>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</si>
  <si>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</si>
  <si>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</si>
  <si>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</si>
  <si>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</si>
  <si>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</si>
  <si>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</si>
  <si>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</si>
  <si>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</si>
  <si>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</si>
  <si>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</si>
  <si>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</si>
  <si>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</si>
  <si>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</si>
  <si>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</si>
  <si>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</si>
  <si>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</si>
  <si>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</si>
  <si>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</si>
  <si>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</si>
  <si>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</si>
  <si>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</si>
  <si>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</si>
  <si>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</si>
  <si>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</si>
  <si>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</si>
  <si>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</si>
  <si>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</si>
  <si>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</si>
  <si>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</si>
  <si>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</si>
  <si>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</si>
  <si>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</si>
  <si>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</si>
  <si>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</si>
  <si>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</si>
  <si>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</si>
  <si>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</si>
  <si>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</si>
  <si>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</si>
  <si>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</si>
  <si>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</si>
  <si>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</si>
  <si>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</si>
  <si>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</si>
  <si>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</si>
  <si>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</si>
  <si>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</si>
  <si>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</si>
  <si>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</si>
  <si>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</si>
  <si>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</si>
  <si>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</si>
  <si>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</si>
  <si>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</si>
  <si>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</si>
  <si>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</si>
  <si>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</si>
  <si>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</si>
  <si>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</si>
  <si>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</si>
  <si>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</si>
  <si>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</si>
  <si>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</si>
  <si>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</si>
  <si>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</si>
  <si>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</si>
  <si>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</si>
  <si>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</si>
  <si>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</si>
  <si>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</si>
  <si>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</si>
  <si>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</si>
  <si>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</si>
  <si>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</si>
  <si>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</si>
  <si>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</si>
  <si>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</si>
  <si>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</si>
  <si>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</si>
  <si>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</si>
  <si>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</si>
  <si>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</si>
  <si>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</si>
  <si>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</si>
  <si>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</si>
  <si>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</si>
  <si>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</si>
  <si>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</si>
  <si>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</si>
  <si>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</si>
  <si>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</si>
  <si>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</si>
  <si>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</si>
  <si>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</si>
  <si>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</si>
  <si>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</si>
  <si>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</si>
  <si>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</si>
  <si>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</si>
  <si>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</si>
  <si>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</si>
  <si>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</si>
  <si>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</si>
  <si>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</si>
  <si>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</si>
  <si>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</si>
  <si>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</si>
  <si>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</si>
  <si>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</si>
  <si>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</si>
  <si>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</si>
  <si>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</si>
  <si>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</si>
  <si>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</si>
  <si>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</si>
  <si>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</si>
  <si>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</si>
  <si>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</si>
  <si>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</si>
  <si>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</si>
  <si>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</si>
  <si>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</si>
  <si>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</si>
  <si>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</si>
  <si>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</si>
  <si>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</si>
  <si>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</si>
  <si>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</si>
  <si>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</si>
  <si>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</si>
  <si>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</si>
  <si>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</si>
  <si>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</si>
  <si>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</si>
  <si>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</si>
  <si>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</si>
  <si>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</si>
  <si>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</si>
  <si>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</si>
  <si>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</si>
  <si>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</si>
  <si>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</si>
  <si>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</si>
  <si>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</si>
  <si>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</si>
  <si>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</si>
  <si>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</si>
  <si>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</si>
  <si>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</si>
  <si>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</si>
  <si>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</si>
  <si>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</si>
  <si>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</si>
  <si>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</si>
  <si>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</si>
  <si>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</si>
  <si>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</si>
  <si>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</si>
  <si>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</si>
  <si>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</si>
  <si>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</si>
  <si>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</si>
  <si>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</si>
  <si>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</si>
  <si>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</si>
  <si>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</si>
  <si>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</si>
  <si>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</si>
  <si>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</si>
  <si>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</si>
  <si>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</si>
  <si>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</si>
  <si>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</si>
  <si>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</si>
  <si>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</si>
  <si>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</si>
  <si>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</si>
  <si>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</si>
  <si>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</si>
  <si>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</si>
  <si>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</si>
  <si>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</si>
  <si>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</si>
  <si>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</si>
  <si>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</si>
  <si>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</si>
  <si>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</si>
  <si>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</si>
  <si>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</si>
  <si>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</si>
  <si>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</si>
  <si>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</si>
  <si>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</si>
  <si>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</si>
  <si>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</si>
  <si>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</si>
  <si>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</si>
  <si>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</si>
  <si>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</si>
  <si>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</si>
  <si>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</si>
  <si>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</si>
  <si>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</si>
  <si>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</si>
  <si>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</si>
  <si>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</si>
  <si>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</si>
  <si>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</si>
  <si>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</si>
  <si>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</si>
  <si>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</si>
  <si>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</si>
  <si>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</si>
  <si>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</si>
  <si>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</si>
  <si>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</si>
  <si>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</si>
  <si>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</si>
  <si>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</si>
  <si>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</si>
  <si>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</si>
  <si>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</si>
  <si>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</si>
  <si>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</si>
  <si>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</si>
  <si>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</si>
  <si>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</si>
  <si>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</si>
  <si>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</si>
  <si>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</si>
  <si>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</si>
  <si>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</si>
  <si>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</si>
  <si>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</si>
  <si>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</si>
  <si>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</si>
  <si>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</si>
  <si>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</si>
  <si>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</si>
  <si>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</si>
  <si>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</si>
  <si>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</si>
  <si>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</si>
  <si>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</si>
  <si>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</si>
  <si>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</si>
  <si>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</si>
  <si>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</si>
  <si>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</si>
  <si>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</si>
  <si>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</si>
  <si>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</si>
  <si>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</si>
  <si>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</si>
  <si>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</si>
  <si>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</si>
  <si>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</si>
  <si>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</si>
  <si>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</si>
  <si>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</si>
  <si>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</si>
  <si>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</si>
  <si>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</si>
  <si>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</si>
  <si>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</si>
  <si>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</si>
  <si>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</si>
  <si>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</si>
  <si>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</si>
  <si>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</si>
  <si>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</si>
  <si>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</si>
  <si>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</si>
  <si>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</si>
  <si>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</si>
  <si>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</si>
  <si>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</si>
  <si>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</si>
  <si>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</si>
  <si>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</si>
  <si>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</si>
  <si>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</si>
  <si>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</si>
  <si>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</si>
  <si>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</si>
  <si>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</si>
  <si>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</si>
  <si>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</si>
  <si>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</si>
  <si>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</si>
  <si>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</si>
  <si>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</si>
  <si>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</si>
  <si>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</si>
  <si>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</si>
  <si>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</si>
  <si>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</si>
  <si>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</si>
  <si>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</si>
  <si>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</si>
  <si>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</si>
  <si>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</si>
  <si>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</si>
  <si>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</si>
  <si>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</si>
  <si>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</si>
  <si>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</si>
  <si>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</si>
  <si>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</si>
  <si>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</si>
  <si>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</si>
  <si>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</si>
  <si>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</si>
  <si>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</si>
  <si>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</si>
  <si>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</si>
  <si>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</si>
  <si>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</si>
  <si>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</si>
  <si>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</si>
  <si>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</si>
  <si>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</si>
  <si>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</si>
  <si>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</si>
  <si>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</si>
  <si>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</si>
  <si>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</si>
  <si>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</si>
  <si>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</si>
  <si>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</si>
  <si>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</si>
  <si>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</si>
  <si>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</si>
  <si>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</si>
  <si>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</si>
  <si>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</si>
  <si>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</si>
  <si>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</si>
  <si>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</si>
  <si>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</si>
  <si>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</si>
  <si>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</si>
  <si>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</si>
  <si>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</si>
  <si>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</si>
  <si>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</si>
  <si>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</si>
  <si>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</si>
  <si>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</si>
  <si>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</si>
  <si>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</si>
  <si>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</si>
  <si>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</si>
  <si>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</si>
  <si>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</si>
  <si>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</si>
  <si>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</si>
  <si>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</si>
  <si>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</si>
  <si>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</si>
  <si>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</si>
  <si>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</si>
  <si>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</si>
  <si>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</si>
  <si>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</si>
  <si>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</si>
  <si>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</si>
  <si>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</si>
  <si>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</si>
  <si>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</si>
  <si>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</si>
  <si>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</si>
  <si>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</si>
  <si>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</si>
  <si>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</si>
  <si>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</si>
  <si>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</si>
  <si>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</si>
  <si>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</si>
  <si>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</si>
  <si>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</si>
  <si>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</si>
  <si>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</si>
  <si>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</si>
  <si>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</si>
  <si>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</si>
  <si>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</si>
  <si>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</si>
  <si>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</si>
  <si>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</si>
  <si>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</si>
  <si>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</si>
  <si>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</si>
  <si>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</si>
  <si>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</si>
  <si>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</si>
  <si>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</si>
  <si>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</si>
  <si>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</si>
  <si>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</si>
  <si>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</si>
  <si>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</si>
  <si>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</si>
  <si>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</si>
  <si>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</si>
  <si>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</si>
  <si>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</si>
  <si>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</si>
  <si>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</si>
  <si>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</si>
  <si>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</si>
  <si>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</si>
  <si>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</si>
  <si>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</si>
  <si>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</si>
  <si>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</si>
  <si>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</si>
  <si>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</si>
  <si>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</si>
  <si>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</si>
  <si>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</si>
  <si>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</si>
  <si>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</si>
  <si>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</si>
  <si>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</si>
  <si>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</si>
  <si>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</si>
  <si>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</si>
  <si>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</si>
  <si>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</si>
  <si>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</si>
  <si>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</si>
  <si>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</si>
  <si>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</si>
  <si>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</si>
  <si>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</si>
  <si>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</si>
  <si>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</si>
  <si>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</si>
  <si>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</si>
  <si>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</si>
  <si>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</si>
  <si>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</si>
  <si>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</si>
  <si>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</si>
  <si>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</si>
  <si>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</si>
  <si>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</si>
  <si>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</si>
  <si>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</si>
  <si>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</si>
  <si>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</si>
  <si>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</si>
  <si>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</si>
  <si>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</si>
  <si>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</si>
  <si>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</si>
  <si>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</si>
  <si>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</si>
  <si>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</si>
  <si>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</si>
  <si>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</si>
  <si>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</si>
  <si>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</si>
  <si>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</si>
  <si>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</si>
  <si>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</si>
  <si>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</si>
  <si>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</si>
  <si>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</si>
  <si>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</si>
  <si>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</si>
  <si>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</si>
  <si>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</si>
  <si>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</si>
  <si>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</si>
  <si>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</si>
  <si>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</si>
  <si>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</si>
  <si>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</si>
  <si>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</si>
  <si>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</si>
  <si>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</si>
  <si>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</si>
  <si>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</si>
  <si>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</si>
  <si>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</si>
  <si>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</si>
  <si>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</si>
  <si>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</si>
  <si>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</si>
  <si>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</si>
  <si>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</si>
  <si>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</si>
  <si>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</si>
  <si>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</si>
  <si>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</si>
  <si>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</si>
  <si>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</si>
  <si>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</si>
  <si>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</si>
  <si>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</si>
  <si>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</si>
  <si>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</si>
  <si>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</si>
  <si>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</si>
  <si>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</si>
  <si>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</si>
  <si>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</si>
  <si>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</si>
  <si>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</si>
  <si>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</si>
  <si>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</si>
  <si>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</si>
  <si>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</si>
  <si>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</si>
  <si>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</si>
  <si>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</si>
  <si>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</si>
  <si>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</si>
  <si>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</si>
  <si>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</si>
  <si>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</si>
  <si>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</si>
  <si>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</si>
  <si>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</si>
  <si>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</si>
  <si>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</si>
  <si>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</si>
  <si>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</si>
  <si>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</si>
  <si>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</si>
  <si>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</si>
  <si>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</si>
  <si>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</si>
  <si>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</si>
  <si>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</si>
  <si>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</si>
  <si>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</si>
  <si>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</si>
  <si>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</si>
  <si>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</si>
  <si>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</si>
  <si>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</si>
  <si>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</si>
  <si>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</si>
  <si>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</si>
  <si>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</si>
  <si>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</si>
  <si>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</si>
  <si>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</si>
  <si>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</si>
  <si>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</si>
  <si>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</si>
  <si>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</si>
  <si>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</si>
  <si>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</si>
  <si>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</si>
  <si>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</si>
  <si>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</si>
  <si>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</si>
  <si>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</si>
  <si>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</si>
  <si>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</si>
  <si>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</si>
  <si>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</si>
  <si>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</si>
  <si>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</si>
  <si>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</si>
  <si>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</si>
  <si>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</si>
  <si>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</si>
  <si>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</si>
  <si>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</si>
  <si>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</si>
  <si>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</si>
  <si>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</si>
  <si>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</si>
  <si>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</si>
  <si>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</si>
  <si>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</si>
  <si>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</si>
  <si>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</si>
  <si>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</si>
  <si>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</si>
  <si>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</si>
  <si>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</si>
  <si>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</si>
  <si>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</si>
  <si>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</si>
  <si>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</si>
  <si>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</si>
  <si>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</si>
  <si>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</si>
  <si>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</si>
  <si>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</si>
  <si>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</si>
  <si>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</si>
  <si>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</si>
  <si>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</si>
  <si>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</si>
  <si>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</si>
  <si>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</si>
  <si>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</si>
  <si>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</si>
  <si>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</si>
  <si>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</si>
  <si>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</si>
  <si>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</si>
  <si>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</si>
  <si>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</si>
  <si>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</si>
  <si>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</si>
  <si>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</si>
  <si>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</si>
  <si>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</si>
  <si>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</si>
  <si>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</si>
  <si>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</si>
  <si>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</si>
  <si>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</si>
  <si>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</si>
  <si>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</si>
  <si>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</si>
  <si>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</si>
  <si>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</si>
  <si>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</si>
  <si>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</si>
  <si>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</si>
  <si>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</si>
  <si>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</si>
  <si>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</si>
  <si>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</si>
  <si>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</si>
  <si>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</si>
  <si>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</si>
  <si>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</si>
  <si>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</si>
  <si>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</si>
  <si>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</si>
  <si>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</si>
  <si>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</si>
  <si>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</si>
  <si>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</si>
  <si>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</si>
  <si>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</si>
  <si>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</si>
  <si>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</si>
  <si>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</si>
  <si>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</si>
  <si>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</si>
  <si>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</si>
  <si>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</si>
  <si>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</si>
  <si>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</si>
  <si>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</si>
  <si>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</si>
  <si>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</si>
  <si>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</si>
  <si>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</si>
  <si>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</si>
  <si>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</si>
  <si>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</si>
  <si>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</si>
  <si>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</si>
  <si>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</si>
  <si>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</si>
  <si>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</si>
  <si>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</si>
  <si>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</si>
  <si>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</si>
  <si>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</si>
  <si>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</si>
  <si>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</si>
  <si>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</si>
  <si>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</si>
  <si>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</si>
  <si>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</si>
  <si>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</si>
  <si>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</si>
  <si>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</si>
  <si>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</si>
  <si>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</si>
  <si>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</si>
  <si>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</si>
  <si>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</si>
  <si>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</si>
  <si>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</si>
  <si>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</si>
  <si>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</si>
  <si>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</si>
  <si>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</si>
  <si>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</si>
  <si>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</si>
  <si>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</si>
  <si>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</si>
  <si>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</si>
  <si>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</si>
  <si>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</si>
  <si>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</si>
  <si>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</si>
  <si>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</si>
  <si>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</si>
  <si>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</si>
  <si>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</si>
  <si>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</si>
  <si>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</si>
  <si>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</si>
  <si>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</si>
  <si>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</si>
  <si>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</si>
  <si>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</si>
  <si>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</si>
  <si>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</si>
  <si>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</si>
  <si>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</si>
  <si>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</si>
  <si>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</si>
  <si>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</si>
  <si>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</si>
  <si>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</si>
  <si>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</si>
  <si>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</si>
  <si>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</si>
  <si>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</si>
  <si>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</si>
  <si>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</si>
  <si>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</si>
  <si>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</si>
  <si>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</si>
  <si>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</si>
  <si>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</si>
  <si>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</si>
  <si>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</si>
  <si>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</si>
  <si>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</si>
  <si>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</si>
  <si>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</si>
  <si>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</si>
  <si>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</si>
  <si>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</si>
  <si>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</si>
  <si>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</si>
  <si>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</si>
  <si>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</si>
  <si>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</si>
  <si>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</si>
  <si>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</si>
  <si>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</si>
  <si>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</si>
  <si>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</si>
  <si>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</si>
  <si>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</si>
  <si>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</si>
  <si>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</si>
  <si>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</si>
  <si>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</si>
  <si>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</si>
  <si>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</si>
  <si>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</si>
  <si>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</si>
  <si>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</si>
  <si>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</si>
  <si>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</si>
  <si>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</si>
  <si>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</si>
  <si>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</si>
  <si>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</si>
  <si>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</si>
  <si>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</si>
  <si>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</si>
  <si>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</si>
  <si>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</si>
  <si>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</si>
  <si>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</si>
  <si>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</si>
  <si>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</si>
  <si>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</si>
  <si>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</si>
  <si>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</si>
  <si>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</si>
  <si>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</si>
  <si>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</si>
  <si>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</si>
  <si>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</si>
  <si>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</si>
  <si>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</si>
  <si>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</si>
  <si>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</si>
  <si>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</si>
  <si>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</si>
  <si>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</si>
  <si>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</si>
  <si>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</si>
  <si>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</si>
  <si>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</si>
  <si>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</si>
  <si>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</si>
  <si>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</si>
  <si>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</si>
  <si>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</si>
  <si>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</si>
  <si>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</si>
  <si>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</si>
  <si>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</si>
  <si>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</si>
  <si>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</si>
  <si>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</si>
  <si>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</si>
  <si>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</si>
  <si>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</si>
  <si>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</si>
  <si>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</si>
  <si>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</si>
  <si>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</si>
  <si>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</si>
  <si>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</si>
  <si>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</si>
  <si>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</si>
  <si>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</si>
  <si>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</si>
  <si>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</si>
  <si>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</si>
  <si>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</si>
  <si>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</si>
  <si>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</si>
  <si>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</si>
  <si>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</si>
  <si>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</si>
  <si>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</si>
  <si>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</si>
  <si>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</si>
  <si>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</si>
  <si>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</si>
  <si>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</si>
  <si>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</si>
  <si>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</si>
  <si>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</si>
  <si>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</si>
  <si>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</si>
  <si>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</si>
  <si>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</si>
  <si>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</si>
  <si>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</si>
  <si>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</si>
  <si>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</si>
  <si>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</si>
  <si>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</si>
  <si>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</si>
  <si>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</si>
  <si>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</si>
  <si>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</si>
  <si>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</si>
  <si>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</si>
  <si>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</si>
  <si>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</si>
  <si>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</si>
  <si>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</si>
  <si>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</si>
  <si>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</si>
  <si>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</si>
  <si>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</si>
  <si>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</si>
  <si>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</si>
  <si>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</si>
  <si>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</si>
  <si>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</si>
  <si>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</si>
  <si>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</si>
  <si>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</si>
  <si>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</si>
  <si>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</si>
  <si>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</si>
  <si>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</si>
  <si>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</si>
  <si>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</si>
  <si>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</si>
  <si>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</si>
  <si>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</si>
  <si>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</si>
  <si>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</si>
  <si>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</si>
  <si>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</si>
  <si>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</si>
  <si>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</si>
  <si>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</si>
  <si>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</si>
  <si>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</si>
  <si>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</si>
  <si>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</si>
  <si>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</si>
  <si>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</si>
  <si>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</si>
  <si>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</si>
  <si>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</si>
  <si>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</si>
  <si>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</si>
  <si>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</si>
  <si>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</si>
  <si>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</si>
  <si>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</si>
  <si>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</si>
  <si>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</si>
  <si>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</si>
  <si>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</si>
  <si>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</si>
  <si>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</si>
  <si>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</si>
  <si>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</si>
  <si>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</si>
  <si>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</si>
  <si>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</si>
  <si>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</si>
  <si>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</si>
  <si>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</si>
  <si>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</si>
  <si>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</si>
  <si>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</si>
  <si>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</si>
  <si>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</si>
  <si>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</si>
  <si>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</si>
  <si>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</si>
  <si>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</si>
  <si>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</si>
  <si>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</si>
  <si>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</si>
  <si>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</si>
  <si>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</si>
  <si>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</si>
  <si>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</si>
  <si>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</si>
  <si>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</si>
  <si>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</si>
  <si>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</si>
  <si>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</si>
  <si>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</si>
  <si>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</si>
  <si>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</si>
  <si>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</si>
  <si>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</si>
  <si>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</si>
  <si>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</si>
  <si>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</si>
  <si>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</si>
  <si>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</si>
  <si>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</si>
  <si>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</si>
  <si>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</si>
  <si>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</si>
  <si>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</si>
  <si>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</si>
  <si>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</si>
  <si>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</si>
  <si>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</si>
  <si>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</si>
  <si>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</si>
  <si>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</si>
  <si>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</si>
  <si>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</si>
  <si>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</si>
  <si>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</si>
  <si>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</si>
  <si>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</si>
  <si>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</si>
  <si>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</si>
  <si>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</si>
  <si>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</si>
  <si>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</si>
  <si>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</si>
  <si>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</si>
  <si>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</si>
  <si>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</si>
  <si>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</si>
  <si>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</si>
  <si>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</si>
  <si>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</si>
  <si>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</si>
  <si>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</si>
  <si>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</si>
  <si>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</si>
  <si>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</si>
  <si>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</si>
  <si>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</si>
  <si>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</si>
  <si>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</si>
  <si>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</si>
  <si>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</si>
  <si>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</si>
  <si>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</si>
  <si>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</si>
  <si>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</si>
  <si>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</si>
  <si>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</si>
  <si>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</si>
  <si>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</si>
  <si>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</si>
  <si>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</si>
  <si>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</si>
  <si>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</si>
  <si>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</si>
  <si>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</si>
  <si>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</si>
  <si>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</si>
  <si>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</si>
  <si>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</si>
  <si>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</si>
  <si>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</si>
  <si>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</si>
  <si>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</si>
  <si>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</si>
  <si>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</si>
  <si>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</si>
  <si>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</si>
  <si>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</si>
  <si>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</si>
  <si>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</si>
  <si>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</si>
  <si>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</si>
  <si>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</si>
  <si>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</si>
  <si>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</si>
  <si>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</si>
  <si>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</si>
  <si>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</si>
  <si>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</si>
  <si>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</si>
  <si>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</si>
  <si>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</si>
  <si>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</si>
  <si>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</si>
  <si>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</si>
  <si>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</si>
  <si>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</si>
  <si>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</si>
  <si>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</si>
  <si>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</si>
  <si>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</si>
  <si>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</si>
  <si>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</si>
  <si>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</si>
  <si>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</si>
  <si>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</si>
  <si>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</si>
  <si>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</si>
  <si>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</si>
  <si>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</si>
  <si>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</si>
  <si>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</si>
  <si>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</si>
  <si>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</si>
  <si>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</si>
  <si>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</si>
  <si>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</si>
  <si>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</si>
  <si>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</si>
  <si>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</si>
  <si>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</si>
  <si>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</si>
  <si>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</si>
  <si>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</si>
  <si>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</si>
  <si>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</si>
  <si>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</si>
  <si>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</si>
  <si>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</si>
  <si>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</si>
  <si>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</si>
  <si>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</si>
  <si>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</si>
  <si>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</si>
  <si>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</si>
  <si>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</si>
  <si>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</si>
  <si>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</si>
  <si>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</si>
  <si>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</si>
  <si>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</si>
  <si>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</si>
  <si>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</si>
  <si>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</si>
  <si>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</si>
  <si>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</si>
  <si>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</si>
  <si>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</si>
  <si>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</si>
  <si>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</si>
  <si>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</si>
  <si>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</si>
  <si>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</si>
  <si>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</si>
  <si>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</si>
  <si>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</si>
  <si>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</si>
  <si>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</si>
  <si>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</si>
  <si>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</si>
  <si>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</si>
  <si>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</si>
  <si>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</si>
  <si>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</si>
  <si>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</si>
  <si>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</si>
  <si>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</si>
  <si>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</si>
  <si>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</si>
  <si>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</si>
  <si>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</si>
  <si>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</si>
  <si>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</si>
  <si>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</si>
  <si>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</si>
  <si>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</si>
  <si>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</si>
  <si>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</si>
  <si>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</si>
  <si>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</si>
  <si>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</si>
  <si>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</si>
  <si>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</si>
  <si>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</si>
  <si>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</si>
  <si>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</si>
  <si>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</si>
  <si>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</si>
  <si>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</si>
  <si>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</si>
  <si>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</si>
  <si>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</si>
  <si>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</si>
  <si>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</si>
  <si>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</si>
  <si>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</si>
  <si>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</si>
  <si>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</si>
  <si>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</si>
  <si>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</si>
  <si>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</si>
  <si>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</si>
  <si>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</si>
  <si>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</si>
  <si>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</si>
  <si>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</si>
  <si>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</si>
  <si>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</si>
  <si>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</si>
  <si>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</si>
  <si>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</si>
  <si>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</si>
  <si>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</si>
  <si>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</si>
  <si>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</si>
  <si>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</si>
  <si>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</si>
  <si>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</si>
  <si>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</si>
  <si>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</si>
  <si>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</si>
  <si>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</si>
  <si>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</si>
  <si>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</si>
  <si>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</si>
  <si>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</si>
  <si>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</si>
  <si>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</si>
  <si>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</si>
  <si>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</si>
  <si>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</si>
  <si>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</si>
  <si>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</si>
  <si>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</si>
  <si>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</si>
  <si>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</si>
  <si>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</si>
  <si>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</si>
  <si>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</si>
  <si>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</si>
  <si>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</si>
  <si>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</si>
  <si>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</si>
  <si>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</si>
  <si>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</si>
  <si>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</si>
  <si>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</si>
  <si>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</si>
  <si>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</si>
  <si>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</si>
  <si>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</si>
  <si>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</si>
  <si>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</si>
  <si>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</si>
  <si>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</si>
  <si>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</si>
  <si>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</si>
  <si>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</si>
  <si>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</si>
  <si>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</si>
  <si>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</si>
  <si>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</si>
  <si>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</si>
  <si>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</si>
  <si>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</si>
  <si>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</si>
  <si>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</si>
  <si>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</si>
  <si>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</si>
  <si>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</si>
  <si>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</si>
  <si>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</si>
  <si>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</si>
  <si>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</si>
  <si>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</si>
  <si>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</si>
  <si>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</si>
  <si>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</si>
  <si>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</si>
  <si>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</si>
  <si>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</si>
  <si>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</si>
  <si>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</si>
  <si>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</si>
  <si>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</si>
  <si>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</si>
  <si>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</si>
  <si>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</si>
  <si>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</si>
  <si>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</si>
  <si>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</si>
  <si>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</si>
  <si>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</si>
  <si>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</si>
  <si>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</si>
  <si>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</si>
  <si>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</si>
  <si>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</si>
  <si>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</si>
  <si>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</si>
  <si>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</si>
  <si>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</si>
  <si>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</si>
  <si>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</si>
  <si>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</si>
  <si>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</si>
  <si>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</si>
  <si>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</si>
  <si>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</si>
  <si>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</si>
  <si>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</si>
  <si>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</si>
  <si>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</si>
  <si>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</si>
  <si>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</si>
  <si>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</si>
  <si>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</si>
  <si>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</si>
  <si>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</si>
  <si>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</si>
  <si>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</si>
  <si>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</si>
  <si>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</si>
  <si>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</si>
  <si>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</si>
  <si>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</si>
  <si>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</si>
  <si>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</si>
  <si>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</si>
  <si>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</si>
  <si>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</si>
  <si>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</si>
  <si>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</si>
  <si>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</si>
  <si>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</si>
  <si>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</si>
  <si>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</si>
  <si>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</si>
  <si>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</si>
  <si>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</si>
  <si>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</si>
  <si>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</si>
  <si>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</si>
  <si>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</si>
  <si>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</si>
  <si>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</si>
  <si>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</si>
  <si>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</si>
  <si>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</si>
  <si>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</si>
  <si>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</si>
  <si>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</si>
  <si>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</si>
  <si>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</si>
  <si>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</si>
  <si>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</si>
  <si>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</si>
  <si>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</si>
  <si>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</si>
  <si>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</si>
  <si>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</si>
  <si>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</si>
  <si>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</si>
  <si>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</si>
  <si>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</si>
  <si>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</si>
  <si>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</si>
  <si>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</si>
  <si>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</si>
  <si>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</si>
  <si>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</si>
  <si>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</si>
  <si>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</si>
  <si>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</si>
  <si>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</si>
  <si>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</si>
  <si>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</si>
  <si>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</si>
  <si>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</si>
  <si>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</si>
  <si>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</si>
  <si>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</si>
  <si>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</si>
  <si>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</si>
  <si>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</si>
  <si>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</si>
  <si>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</si>
  <si>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</si>
  <si>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</si>
  <si>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</si>
  <si>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</si>
  <si>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</si>
  <si>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</si>
  <si>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</si>
  <si>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</si>
  <si>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</si>
  <si>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</si>
  <si>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</si>
  <si>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</si>
  <si>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</si>
  <si>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</si>
  <si>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</si>
  <si>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</si>
  <si>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</si>
  <si>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</si>
  <si>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</si>
  <si>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</si>
  <si>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</si>
  <si>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</si>
  <si>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</si>
  <si>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</si>
  <si>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</si>
  <si>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</si>
  <si>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</si>
  <si>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</si>
  <si>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</si>
  <si>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</si>
  <si>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</si>
  <si>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</si>
  <si>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</si>
  <si>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</si>
  <si>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</si>
  <si>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</si>
  <si>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</si>
  <si>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</si>
  <si>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</si>
  <si>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</si>
  <si>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</si>
  <si>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</si>
  <si>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</si>
  <si>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</si>
  <si>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</si>
  <si>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</si>
  <si>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</si>
  <si>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</si>
  <si>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</si>
  <si>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</si>
  <si>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</si>
  <si>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</si>
  <si>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</si>
  <si>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</si>
  <si>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</si>
  <si>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</si>
  <si>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</si>
  <si>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</si>
  <si>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</si>
  <si>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</si>
  <si>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</si>
  <si>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</si>
  <si>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</si>
  <si>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</si>
  <si>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</si>
  <si>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</si>
  <si>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</si>
  <si>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</si>
  <si>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</si>
  <si>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</si>
  <si>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</si>
  <si>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</si>
  <si>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</si>
  <si>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</si>
  <si>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</si>
  <si>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</si>
  <si>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</si>
  <si>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</si>
  <si>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</si>
  <si>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</si>
  <si>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</si>
  <si>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</si>
  <si>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</si>
  <si>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</si>
  <si>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</si>
  <si>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</si>
  <si>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</si>
  <si>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</si>
  <si>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</si>
  <si>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</si>
  <si>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</si>
  <si>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</si>
  <si>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</si>
  <si>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</si>
  <si>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</si>
  <si>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</si>
  <si>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</si>
  <si>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</si>
  <si>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</si>
  <si>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</si>
  <si>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</si>
  <si>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</si>
  <si>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</si>
  <si>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</si>
  <si>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</si>
  <si>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</si>
  <si>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</si>
  <si>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</si>
  <si>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</si>
  <si>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</si>
  <si>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</si>
  <si>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</si>
  <si>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</si>
  <si>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</si>
  <si>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</si>
  <si>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</si>
  <si>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</si>
  <si>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</si>
  <si>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</si>
  <si>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</si>
  <si>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</si>
  <si>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</si>
  <si>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</si>
  <si>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</si>
  <si>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</si>
  <si>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</si>
  <si>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</si>
  <si>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</si>
  <si>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</si>
  <si>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</si>
  <si>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</si>
  <si>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</si>
  <si>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</si>
  <si>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</si>
  <si>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</si>
  <si>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</si>
  <si>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</si>
  <si>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</si>
  <si>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</si>
  <si>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</si>
  <si>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</si>
  <si>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</si>
  <si>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</si>
  <si>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</si>
  <si>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</si>
  <si>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</si>
  <si>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</si>
  <si>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</si>
  <si>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</si>
  <si>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</si>
  <si>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</si>
  <si>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</si>
  <si>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</si>
  <si>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</si>
  <si>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</si>
  <si>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</si>
  <si>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</si>
  <si>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</si>
  <si>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</si>
  <si>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</si>
  <si>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</si>
  <si>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</si>
  <si>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</si>
  <si>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</si>
  <si>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</si>
  <si>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</si>
  <si>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</si>
  <si>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</si>
  <si>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</si>
  <si>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</si>
  <si>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</si>
  <si>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</si>
  <si>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</si>
  <si>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</si>
  <si>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</si>
  <si>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</si>
  <si>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</si>
  <si>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</si>
  <si>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</si>
  <si>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</si>
  <si>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</si>
  <si>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</si>
  <si>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</si>
  <si>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</si>
  <si>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</si>
  <si>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</si>
  <si>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</si>
  <si>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</si>
  <si>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</si>
  <si>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</si>
  <si>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</si>
  <si>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</si>
  <si>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</si>
  <si>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</si>
  <si>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</si>
  <si>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</si>
  <si>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</si>
  <si>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</si>
  <si>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</si>
  <si>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</si>
  <si>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</si>
  <si>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</si>
  <si>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</si>
  <si>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</si>
  <si>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</si>
  <si>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</si>
  <si>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</si>
  <si>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</si>
  <si>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</si>
  <si>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</si>
  <si>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</si>
  <si>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</si>
  <si>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</si>
  <si>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</si>
  <si>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</si>
  <si>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</si>
  <si>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</si>
  <si>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</si>
  <si>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</si>
  <si>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</si>
  <si>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</si>
  <si>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</si>
  <si>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</si>
  <si>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</si>
  <si>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</si>
  <si>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</si>
  <si>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</si>
  <si>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</si>
  <si>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</si>
  <si>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</si>
  <si>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</si>
  <si>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</si>
  <si>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</si>
  <si>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</si>
  <si>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</si>
  <si>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</si>
  <si>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</si>
  <si>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</si>
  <si>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</si>
  <si>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</si>
  <si>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</si>
  <si>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</si>
  <si>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</si>
  <si>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</si>
  <si>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</si>
  <si>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</si>
  <si>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</si>
  <si>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</si>
  <si>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</si>
  <si>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</si>
  <si>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</si>
  <si>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</si>
  <si>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</si>
  <si>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</si>
  <si>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</si>
  <si>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</si>
  <si>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</si>
  <si>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</si>
  <si>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</si>
  <si>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</si>
  <si>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</si>
  <si>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</si>
  <si>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</si>
  <si>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</si>
  <si>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</si>
  <si>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</si>
  <si>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</si>
  <si>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</si>
  <si>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</si>
  <si>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</si>
  <si>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</si>
  <si>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</si>
  <si>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</si>
  <si>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</si>
  <si>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</si>
  <si>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</si>
  <si>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</si>
  <si>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</si>
  <si>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</si>
  <si>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</si>
  <si>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</si>
  <si>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</si>
  <si>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</si>
  <si>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</si>
  <si>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</si>
  <si>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</si>
  <si>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</si>
  <si>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</si>
  <si>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</si>
  <si>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</si>
  <si>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</si>
  <si>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</si>
  <si>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</si>
  <si>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</si>
  <si>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</si>
  <si>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</si>
  <si>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</si>
  <si>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</si>
  <si>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</si>
  <si>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</si>
  <si>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</si>
  <si>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</si>
  <si>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</si>
  <si>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</si>
  <si>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</si>
  <si>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</si>
  <si>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</si>
  <si>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</si>
  <si>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</si>
  <si>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</si>
  <si>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</si>
  <si>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</si>
  <si>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</si>
  <si>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</si>
  <si>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</si>
  <si>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</si>
  <si>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</si>
  <si>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</si>
  <si>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</si>
  <si>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</si>
  <si>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</si>
  <si>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</si>
  <si>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</si>
  <si>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</si>
  <si>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</si>
  <si>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</si>
  <si>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</si>
  <si>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</si>
  <si>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</si>
  <si>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</si>
  <si>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</si>
  <si>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</si>
  <si>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</si>
  <si>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</si>
  <si>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</si>
  <si>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</si>
  <si>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</si>
  <si>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</si>
  <si>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</si>
  <si>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</si>
  <si>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</si>
  <si>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</si>
  <si>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</si>
  <si>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</si>
  <si>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</si>
  <si>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</si>
  <si>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</si>
  <si>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</si>
  <si>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</si>
  <si>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</si>
  <si>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</si>
  <si>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</si>
  <si>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</si>
  <si>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</si>
  <si>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</si>
  <si>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</si>
  <si>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</si>
  <si>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</si>
  <si>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</si>
  <si>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</si>
  <si>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</si>
  <si>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</si>
  <si>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</si>
  <si>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</si>
  <si>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</si>
  <si>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</si>
  <si>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</si>
  <si>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</si>
  <si>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</si>
  <si>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</si>
  <si>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</si>
  <si>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</si>
  <si>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</si>
  <si>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</si>
  <si>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</si>
  <si>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</si>
  <si>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</si>
  <si>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</si>
  <si>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</si>
  <si>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</si>
  <si>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</si>
  <si>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</si>
  <si>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</si>
  <si>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</si>
  <si>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</si>
  <si>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</si>
  <si>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</si>
  <si>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</si>
  <si>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</si>
  <si>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</si>
  <si>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</si>
  <si>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</si>
  <si>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</si>
  <si>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</si>
  <si>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</si>
  <si>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</si>
  <si>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</si>
  <si>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</si>
  <si>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</si>
  <si>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</si>
  <si>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</si>
  <si>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</si>
  <si>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</si>
  <si>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</si>
  <si>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</si>
  <si>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</si>
  <si>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</si>
  <si>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</si>
  <si>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</si>
  <si>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</si>
  <si>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</si>
  <si>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</si>
  <si>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</si>
  <si>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</si>
  <si>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</si>
  <si>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</si>
  <si>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</si>
  <si>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</si>
  <si>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</si>
  <si>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</si>
  <si>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</si>
  <si>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</si>
  <si>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</si>
  <si>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</si>
  <si>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</si>
  <si>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</si>
  <si>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</si>
  <si>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</si>
  <si>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</si>
  <si>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</si>
  <si>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</si>
  <si>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</si>
  <si>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</si>
  <si>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</si>
  <si>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</si>
  <si>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</si>
  <si>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</si>
  <si>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</si>
  <si>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</si>
  <si>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</si>
  <si>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</si>
  <si>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</si>
  <si>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</si>
  <si>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</si>
  <si>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</si>
  <si>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</si>
  <si>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</si>
  <si>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</si>
  <si>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</si>
  <si>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</si>
  <si>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</si>
  <si>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</si>
  <si>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</si>
  <si>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</si>
  <si>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</si>
  <si>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</si>
  <si>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</si>
  <si>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</si>
  <si>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</si>
  <si>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</si>
  <si>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</si>
  <si>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</si>
  <si>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</si>
  <si>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</si>
  <si>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</si>
  <si>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</si>
  <si>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</si>
  <si>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</si>
  <si>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</si>
  <si>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</si>
  <si>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</si>
  <si>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</si>
  <si>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</si>
  <si>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</si>
  <si>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</si>
  <si>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</si>
  <si>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</si>
  <si>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</si>
  <si>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</si>
  <si>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</si>
  <si>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</si>
  <si>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</si>
  <si>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</si>
  <si>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</si>
  <si>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</si>
  <si>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</si>
  <si>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</si>
  <si>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</si>
  <si>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</si>
  <si>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</si>
  <si>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</si>
  <si>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</si>
  <si>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</si>
  <si>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</si>
  <si>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</si>
  <si>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</si>
  <si>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</si>
  <si>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</si>
  <si>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</si>
  <si>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</si>
  <si>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</si>
  <si>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</si>
  <si>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</si>
  <si>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</si>
  <si>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</si>
  <si>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</si>
  <si>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</si>
  <si>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</si>
  <si>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</si>
  <si>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</si>
  <si>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</si>
  <si>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</si>
  <si>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</si>
  <si>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</si>
  <si>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</si>
  <si>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</si>
  <si>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</si>
  <si>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</si>
  <si>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</si>
  <si>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</si>
  <si>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</si>
  <si>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</si>
  <si>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</si>
  <si>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</si>
  <si>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</si>
  <si>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</si>
  <si>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</si>
  <si>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</si>
  <si>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</si>
  <si>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</si>
  <si>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</si>
  <si>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</si>
  <si>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</si>
  <si>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</si>
  <si>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</si>
  <si>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</si>
  <si>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</si>
  <si>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</si>
  <si>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</si>
  <si>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</si>
  <si>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</si>
  <si>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</si>
  <si>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</si>
  <si>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</si>
  <si>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</si>
  <si>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</si>
  <si>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</si>
  <si>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</si>
  <si>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</si>
  <si>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</si>
  <si>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</si>
  <si>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</si>
  <si>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</si>
  <si>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</si>
  <si>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</si>
  <si>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</si>
  <si>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</si>
  <si>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</si>
  <si>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</si>
  <si>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</si>
  <si>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</si>
  <si>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</si>
  <si>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</si>
  <si>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</si>
  <si>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</si>
  <si>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</si>
  <si>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</si>
  <si>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</si>
  <si>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</si>
  <si>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</si>
  <si>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</si>
  <si>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</si>
  <si>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</si>
  <si>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</si>
  <si>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</si>
  <si>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</si>
  <si>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</si>
  <si>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</si>
  <si>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</si>
  <si>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</si>
  <si>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</si>
  <si>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</si>
  <si>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</si>
  <si>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</si>
  <si>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</si>
  <si>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</si>
  <si>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</si>
  <si>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</si>
  <si>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</si>
  <si>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</si>
  <si>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</si>
  <si>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</si>
  <si>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</si>
  <si>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</si>
  <si>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</si>
  <si>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</si>
  <si>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</si>
  <si>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</si>
  <si>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</si>
  <si>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</si>
  <si>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</si>
  <si>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</si>
  <si>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</si>
  <si>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</si>
  <si>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</si>
  <si>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</si>
  <si>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</si>
  <si>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</si>
  <si>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</si>
  <si>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</si>
  <si>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</si>
  <si>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</si>
  <si>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</si>
  <si>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</si>
  <si>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</si>
  <si>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</si>
  <si>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</si>
  <si>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</si>
  <si>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</si>
  <si>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</si>
  <si>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</si>
  <si>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</si>
  <si>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</si>
  <si>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</si>
  <si>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</si>
  <si>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</si>
  <si>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</si>
  <si>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</si>
  <si>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</si>
  <si>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</si>
  <si>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</si>
  <si>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</si>
  <si>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</si>
  <si>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</si>
  <si>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</si>
  <si>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</si>
  <si>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</si>
  <si>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</si>
  <si>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</si>
  <si>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</si>
  <si>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</si>
  <si>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</si>
  <si>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</si>
  <si>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</si>
  <si>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</si>
  <si>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</si>
  <si>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</si>
  <si>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</si>
  <si>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</si>
  <si>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</si>
  <si>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</si>
  <si>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</si>
  <si>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</si>
  <si>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</si>
  <si>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</si>
  <si>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</si>
  <si>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</si>
  <si>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</si>
  <si>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</si>
  <si>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</si>
  <si>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</si>
  <si>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</si>
  <si>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</si>
  <si>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</si>
  <si>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</si>
  <si>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</si>
  <si>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</si>
  <si>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</si>
  <si>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</si>
  <si>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</si>
  <si>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</si>
  <si>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</si>
  <si>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</si>
  <si>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</si>
  <si>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</si>
  <si>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</si>
  <si>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</si>
  <si>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</si>
  <si>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</si>
  <si>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</si>
  <si>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</si>
  <si>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</si>
  <si>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</si>
  <si>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</si>
  <si>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</si>
  <si>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</si>
  <si>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</si>
  <si>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</si>
  <si>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</si>
  <si>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</si>
  <si>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</si>
  <si>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</si>
  <si>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</si>
  <si>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</si>
  <si>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</si>
  <si>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</si>
  <si>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</si>
  <si>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</si>
  <si>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</si>
  <si>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</si>
  <si>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</si>
  <si>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</si>
  <si>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</si>
  <si>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</si>
  <si>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</si>
  <si>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</si>
  <si>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</si>
  <si>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</si>
  <si>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</si>
  <si>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</si>
  <si>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</si>
  <si>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</si>
  <si>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</si>
  <si>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</si>
  <si>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</si>
  <si>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</si>
  <si>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</si>
  <si>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</si>
  <si>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</si>
  <si>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</si>
  <si>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</si>
  <si>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</si>
  <si>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</si>
  <si>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</si>
  <si>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</si>
  <si>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</si>
  <si>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</si>
  <si>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</si>
  <si>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</si>
  <si>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</si>
  <si>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</si>
  <si>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</si>
  <si>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</si>
  <si>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</si>
  <si>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</si>
  <si>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</si>
  <si>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</si>
  <si>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</si>
  <si>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</si>
  <si>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</si>
  <si>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</si>
  <si>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</si>
  <si>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</si>
  <si>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</si>
  <si>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</si>
  <si>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</si>
  <si>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</si>
  <si>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</si>
  <si>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</si>
  <si>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</si>
  <si>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</si>
  <si>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</si>
  <si>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</si>
  <si>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</si>
  <si>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</si>
  <si>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</si>
  <si>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</si>
  <si>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</si>
  <si>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</si>
  <si>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</si>
  <si>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</si>
  <si>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</si>
  <si>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</si>
  <si>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</si>
  <si>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</si>
  <si>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</si>
  <si>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</si>
  <si>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</si>
  <si>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</si>
  <si>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</si>
  <si>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</si>
  <si>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</si>
  <si>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</si>
  <si>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</si>
  <si>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</si>
  <si>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</si>
  <si>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</si>
  <si>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</si>
  <si>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</si>
  <si>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</si>
  <si>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</si>
  <si>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</si>
  <si>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</si>
  <si>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</si>
  <si>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</si>
  <si>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</si>
  <si>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</si>
  <si>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</si>
  <si>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</si>
  <si>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</si>
  <si>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</si>
  <si>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</si>
  <si>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</si>
  <si>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</si>
  <si>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</si>
  <si>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</si>
  <si>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</si>
  <si>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</si>
  <si>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</si>
  <si>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</si>
  <si>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</si>
  <si>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</si>
  <si>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</si>
  <si>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</si>
  <si>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</si>
  <si>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</si>
  <si>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</si>
  <si>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</si>
  <si>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</si>
  <si>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</si>
  <si>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</si>
  <si>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</si>
  <si>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</si>
  <si>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</si>
  <si>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</si>
  <si>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</si>
  <si>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</si>
  <si>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</si>
  <si>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</si>
  <si>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</si>
  <si>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</si>
  <si>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</si>
  <si>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</si>
  <si>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</si>
  <si>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</si>
  <si>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</si>
  <si>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</si>
  <si>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</si>
  <si>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</si>
  <si>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</si>
  <si>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</si>
  <si>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</si>
  <si>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</si>
  <si>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</si>
  <si>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</si>
  <si>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</si>
  <si>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</si>
  <si>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</si>
  <si>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</si>
  <si>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</si>
  <si>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</si>
  <si>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</si>
  <si>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</si>
  <si>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</si>
  <si>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</si>
  <si>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</si>
  <si>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</si>
  <si>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</si>
  <si>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</si>
  <si>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</si>
  <si>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</si>
  <si>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</si>
  <si>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</si>
  <si>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</si>
  <si>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</si>
  <si>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</si>
  <si>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</si>
  <si>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</si>
  <si>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</si>
  <si>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</si>
  <si>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</si>
  <si>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</si>
  <si>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</si>
  <si>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</si>
  <si>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</si>
  <si>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</si>
  <si>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</si>
  <si>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</si>
  <si>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</si>
  <si>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</si>
  <si>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</si>
  <si>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</si>
  <si>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</si>
  <si>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</si>
  <si>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</si>
  <si>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</si>
  <si>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</si>
  <si>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</si>
  <si>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</si>
  <si>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</si>
  <si>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</si>
  <si>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</si>
  <si>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</si>
  <si>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</si>
  <si>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</si>
  <si>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</si>
  <si>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</si>
  <si>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</si>
  <si>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</si>
  <si>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</si>
  <si>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</si>
  <si>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</si>
  <si>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</si>
  <si>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</si>
  <si>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</si>
  <si>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</si>
  <si>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</si>
  <si>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</si>
  <si>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</si>
  <si>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</si>
  <si>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</si>
  <si>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</si>
  <si>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</si>
  <si>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</si>
  <si>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</si>
  <si>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</si>
  <si>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</si>
  <si>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</si>
  <si>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</si>
  <si>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</si>
  <si>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</si>
  <si>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</si>
  <si>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</si>
  <si>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</si>
  <si>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</si>
  <si>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</si>
  <si>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</si>
  <si>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</si>
  <si>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</si>
  <si>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</si>
  <si>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</si>
  <si>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</si>
  <si>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</si>
  <si>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</si>
  <si>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</si>
  <si>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</si>
  <si>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</si>
  <si>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</si>
  <si>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</si>
  <si>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</si>
  <si>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</si>
  <si>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</si>
  <si>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</si>
  <si>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</si>
  <si>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</si>
  <si>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</si>
  <si>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</si>
  <si>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</si>
  <si>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</si>
  <si>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</si>
  <si>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</si>
  <si>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</si>
  <si>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</si>
  <si>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</si>
  <si>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</si>
  <si>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</si>
  <si>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</si>
  <si>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</si>
  <si>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</si>
  <si>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</si>
  <si>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</si>
  <si>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</si>
  <si>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</si>
  <si>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</si>
  <si>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</si>
  <si>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</si>
  <si>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</si>
  <si>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</si>
  <si>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</si>
  <si>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</si>
  <si>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</si>
  <si>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</si>
  <si>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</si>
  <si>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</si>
  <si>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</si>
  <si>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</si>
  <si>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</si>
  <si>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</si>
  <si>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</si>
  <si>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</si>
  <si>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</si>
  <si>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</si>
  <si>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</si>
  <si>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</si>
  <si>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</si>
  <si>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</si>
  <si>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</si>
  <si>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</si>
  <si>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</si>
  <si>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</si>
  <si>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</si>
  <si>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</si>
  <si>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</si>
  <si>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</si>
  <si>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</si>
  <si>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</si>
  <si>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</si>
  <si>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</si>
  <si>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</si>
  <si>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</si>
  <si>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</si>
  <si>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</si>
  <si>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</si>
  <si>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</si>
  <si>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</si>
  <si>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</si>
  <si>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</si>
  <si>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</si>
  <si>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</si>
  <si>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</si>
  <si>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</si>
  <si>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</si>
  <si>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</si>
  <si>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</si>
  <si>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</si>
  <si>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</si>
  <si>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</si>
  <si>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</si>
  <si>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</si>
  <si>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</si>
  <si>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</si>
  <si>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</si>
  <si>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</si>
  <si>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</si>
  <si>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</si>
  <si>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</si>
  <si>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</si>
  <si>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</si>
  <si>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</si>
  <si>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</si>
  <si>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</si>
  <si>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</si>
  <si>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</si>
  <si>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</si>
  <si>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</si>
  <si>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</si>
  <si>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</si>
  <si>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</si>
  <si>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</si>
  <si>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</si>
  <si>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</si>
  <si>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</si>
  <si>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</si>
  <si>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</si>
  <si>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</si>
  <si>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</si>
  <si>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</si>
  <si>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</si>
  <si>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</si>
  <si>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</si>
  <si>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</si>
  <si>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</si>
  <si>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</si>
  <si>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</si>
  <si>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</si>
  <si>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</si>
  <si>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</si>
  <si>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</si>
  <si>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</si>
  <si>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</si>
  <si>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</si>
  <si>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</si>
  <si>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</si>
  <si>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</si>
  <si>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</si>
  <si>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</si>
  <si>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</si>
  <si>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</si>
  <si>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</si>
  <si>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</si>
  <si>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</si>
  <si>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</si>
  <si>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</si>
  <si>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</si>
  <si>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</si>
  <si>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</si>
  <si>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</si>
  <si>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</si>
  <si>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</si>
  <si>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</si>
  <si>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</si>
  <si>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</si>
  <si>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</si>
  <si>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</si>
  <si>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</si>
  <si>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</si>
  <si>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</si>
  <si>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</si>
  <si>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</si>
  <si>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</si>
  <si>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</si>
  <si>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</si>
  <si>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</si>
  <si>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</si>
  <si>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</si>
  <si>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</si>
  <si>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</si>
  <si>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</si>
  <si>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</si>
  <si>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</si>
  <si>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</si>
  <si>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</si>
  <si>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</si>
  <si>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</si>
  <si>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</si>
  <si>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</si>
  <si>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</si>
  <si>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</si>
  <si>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</si>
  <si>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</si>
  <si>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</si>
  <si>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</si>
  <si>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</si>
  <si>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</si>
  <si>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</si>
  <si>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</si>
  <si>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</si>
  <si>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</si>
  <si>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</si>
  <si>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</si>
  <si>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</si>
  <si>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</si>
  <si>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</si>
  <si>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</si>
  <si>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</si>
  <si>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</si>
  <si>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</si>
  <si>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</si>
  <si>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</si>
  <si>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</si>
  <si>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</si>
  <si>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</si>
  <si>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</si>
  <si>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</si>
  <si>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</si>
  <si>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</si>
  <si>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</si>
  <si>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</si>
  <si>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</si>
  <si>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</si>
  <si>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</si>
  <si>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</si>
  <si>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</si>
  <si>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</si>
  <si>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</si>
  <si>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</si>
  <si>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</si>
  <si>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</si>
  <si>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</si>
  <si>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</si>
  <si>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</si>
  <si>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</si>
  <si>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</si>
  <si>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</si>
  <si>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</si>
  <si>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</si>
  <si>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</si>
  <si>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</si>
  <si>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</si>
  <si>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</si>
  <si>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</si>
  <si>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</si>
  <si>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</si>
  <si>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</si>
  <si>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</si>
  <si>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</si>
  <si>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</si>
  <si>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</si>
  <si>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</si>
  <si>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</si>
  <si>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</si>
  <si>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</si>
  <si>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</si>
  <si>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</si>
  <si>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</si>
  <si>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</si>
  <si>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</si>
  <si>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</si>
  <si>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</si>
  <si>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</si>
  <si>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</si>
  <si>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</si>
  <si>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</si>
  <si>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</si>
  <si>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</si>
  <si>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</si>
  <si>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</si>
  <si>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</si>
  <si>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</si>
  <si>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</si>
  <si>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</si>
  <si>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</si>
  <si>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</si>
  <si>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</si>
  <si>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</si>
  <si>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</si>
  <si>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</si>
  <si>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</si>
  <si>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</si>
  <si>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</si>
  <si>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</si>
  <si>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</si>
  <si>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</si>
  <si>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</si>
  <si>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</si>
  <si>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</si>
  <si>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</si>
  <si>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</si>
  <si>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</si>
  <si>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</si>
  <si>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</si>
  <si>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</si>
  <si>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</si>
  <si>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</si>
  <si>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</si>
  <si>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</si>
  <si>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</si>
  <si>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</si>
  <si>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</si>
  <si>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</si>
  <si>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</si>
  <si>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</si>
  <si>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</si>
  <si>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</si>
  <si>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</si>
  <si>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</si>
  <si>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</si>
  <si>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</si>
  <si>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</si>
  <si>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</si>
  <si>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</si>
  <si>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</si>
  <si>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</si>
  <si>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</si>
  <si>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</si>
  <si>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</si>
  <si>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</si>
  <si>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</si>
  <si>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</si>
  <si>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</si>
  <si>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</si>
  <si>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</si>
  <si>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</si>
  <si>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</si>
  <si>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</si>
  <si>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</si>
  <si>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</si>
  <si>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</si>
  <si>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</si>
  <si>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</si>
  <si>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</si>
  <si>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</si>
  <si>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</si>
  <si>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</si>
  <si>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</si>
  <si>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</si>
  <si>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</si>
  <si>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</si>
  <si>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</si>
  <si>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</si>
  <si>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</si>
  <si>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</si>
  <si>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</si>
  <si>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</si>
  <si>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</si>
  <si>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</si>
  <si>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</si>
  <si>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</si>
  <si>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</si>
  <si>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</si>
  <si>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</si>
  <si>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</si>
  <si>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</si>
  <si>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</si>
  <si>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</si>
  <si>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</si>
  <si>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</si>
  <si>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</si>
  <si>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</si>
  <si>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</si>
  <si>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</si>
  <si>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</si>
  <si>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</si>
  <si>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</si>
  <si>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</si>
  <si>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</si>
  <si>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</si>
  <si>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</si>
  <si>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</si>
  <si>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</si>
  <si>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</si>
  <si>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</si>
  <si>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</si>
  <si>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</si>
  <si>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</si>
  <si>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</si>
  <si>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</si>
  <si>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</si>
  <si>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</si>
  <si>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</si>
  <si>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</si>
  <si>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</si>
  <si>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</si>
  <si>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</si>
  <si>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</si>
  <si>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</si>
  <si>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</si>
  <si>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</si>
  <si>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</si>
  <si>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</si>
  <si>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</si>
  <si>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</si>
  <si>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</si>
  <si>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</si>
  <si>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</si>
  <si>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</si>
  <si>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</si>
  <si>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</si>
  <si>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</si>
  <si>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</si>
  <si>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</si>
  <si>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</si>
  <si>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</si>
  <si>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</si>
  <si>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</si>
  <si>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</si>
  <si>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</si>
  <si>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</si>
  <si>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</si>
  <si>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</si>
  <si>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</si>
  <si>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</si>
  <si>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</si>
  <si>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</si>
  <si>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</si>
  <si>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</si>
  <si>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</si>
  <si>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</si>
  <si>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</si>
  <si>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</si>
  <si>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</si>
  <si>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</si>
  <si>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</si>
  <si>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</si>
  <si>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</si>
  <si>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</si>
  <si>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</si>
  <si>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</si>
  <si>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</si>
  <si>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</si>
  <si>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</si>
  <si>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</si>
  <si>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</si>
  <si>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</si>
  <si>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</si>
  <si>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</si>
  <si>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</si>
  <si>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</si>
  <si>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</si>
  <si>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</si>
  <si>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</si>
  <si>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</si>
  <si>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</si>
  <si>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</si>
  <si>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</si>
  <si>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</si>
  <si>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</si>
  <si>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</si>
  <si>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</si>
  <si>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</si>
  <si>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</si>
  <si>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</si>
  <si>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</si>
  <si>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</si>
  <si>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</si>
  <si>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</si>
  <si>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</si>
  <si>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</si>
  <si>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</si>
  <si>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</si>
  <si>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</si>
  <si>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</si>
  <si>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</si>
  <si>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</si>
  <si>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</si>
  <si>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</si>
  <si>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</si>
  <si>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</si>
  <si>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</si>
  <si>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</si>
  <si>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</si>
  <si>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</si>
  <si>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</si>
  <si>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</si>
  <si>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</si>
  <si>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</si>
  <si>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</si>
  <si>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</si>
  <si>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</si>
  <si>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</si>
  <si>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</si>
  <si>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</si>
  <si>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</si>
  <si>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</si>
  <si>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</si>
  <si>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</si>
  <si>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</si>
  <si>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</si>
  <si>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</si>
  <si>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</si>
  <si>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</si>
  <si>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</si>
  <si>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</si>
  <si>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</si>
  <si>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</si>
  <si>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</si>
  <si>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</si>
  <si>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</si>
  <si>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</si>
  <si>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</si>
  <si>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</si>
  <si>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</si>
  <si>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</si>
  <si>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</si>
  <si>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</si>
  <si>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</si>
  <si>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</si>
  <si>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</si>
  <si>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</si>
  <si>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</si>
  <si>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</si>
  <si>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</si>
  <si>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</si>
  <si>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</si>
  <si>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</si>
  <si>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</si>
  <si>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</si>
  <si>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</si>
  <si>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</si>
  <si>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</si>
  <si>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</si>
  <si>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</si>
  <si>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</si>
  <si>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</si>
  <si>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</si>
  <si>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</si>
  <si>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</si>
  <si>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</si>
  <si>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</si>
  <si>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</si>
  <si>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</si>
  <si>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</si>
  <si>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</si>
  <si>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</si>
  <si>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</si>
  <si>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</si>
  <si>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</si>
  <si>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</si>
  <si>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</si>
  <si>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</si>
  <si>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</si>
  <si>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</si>
  <si>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</si>
  <si>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</si>
  <si>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</si>
  <si>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</si>
  <si>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</si>
  <si>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</si>
  <si>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</si>
  <si>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</si>
  <si>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</si>
  <si>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</si>
  <si>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</si>
  <si>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</si>
  <si>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</si>
  <si>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</si>
  <si>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</si>
  <si>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</si>
  <si>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</si>
  <si>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</si>
  <si>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</si>
  <si>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</si>
  <si>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</si>
  <si>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</si>
  <si>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</si>
  <si>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</si>
  <si>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</si>
  <si>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</si>
  <si>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</si>
  <si>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</si>
  <si>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</si>
  <si>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</si>
  <si>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</si>
  <si>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</si>
  <si>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</si>
  <si>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</si>
  <si>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</si>
  <si>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</si>
  <si>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</si>
  <si>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</si>
  <si>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</si>
  <si>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</si>
  <si>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</si>
  <si>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</si>
  <si>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</si>
  <si>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</si>
  <si>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</si>
  <si>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</si>
  <si>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</si>
  <si>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</si>
  <si>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</si>
  <si>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</si>
  <si>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</si>
  <si>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</si>
  <si>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</si>
  <si>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</si>
  <si>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</si>
  <si>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</si>
  <si>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</si>
  <si>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</si>
  <si>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</si>
  <si>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</si>
  <si>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</si>
  <si>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</si>
  <si>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</si>
  <si>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</si>
  <si>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</si>
  <si>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</si>
  <si>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</si>
  <si>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</si>
  <si>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</si>
  <si>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</si>
  <si>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</si>
  <si>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</si>
  <si>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</si>
  <si>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</si>
  <si>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</si>
  <si>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</si>
  <si>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</si>
  <si>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</si>
  <si>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</si>
  <si>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</si>
  <si>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</si>
  <si>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</si>
  <si>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</si>
  <si>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</si>
  <si>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</si>
  <si>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</si>
  <si>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</si>
  <si>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</si>
  <si>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</si>
  <si>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</si>
  <si>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</si>
  <si>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</si>
  <si>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</si>
  <si>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</si>
  <si>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</si>
  <si>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</si>
  <si>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</si>
  <si>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</si>
  <si>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</si>
  <si>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</si>
  <si>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</si>
  <si>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</si>
  <si>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</si>
  <si>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</si>
  <si>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</si>
  <si>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</si>
  <si>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</si>
  <si>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</si>
  <si>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</si>
  <si>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</si>
  <si>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</si>
  <si>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</si>
  <si>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</si>
  <si>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</si>
  <si>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</si>
  <si>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</si>
  <si>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</si>
  <si>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</si>
  <si>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</si>
  <si>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</si>
  <si>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</si>
  <si>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</si>
  <si>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</si>
  <si>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</si>
  <si>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</si>
  <si>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</si>
  <si>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</si>
  <si>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</si>
  <si>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</si>
  <si>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</si>
  <si>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</si>
  <si>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</si>
  <si>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</si>
  <si>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</si>
  <si>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</si>
  <si>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</si>
  <si>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</si>
  <si>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</si>
  <si>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</si>
  <si>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</si>
  <si>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</si>
  <si>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</si>
  <si>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</si>
  <si>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</si>
  <si>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</si>
  <si>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</si>
  <si>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</si>
  <si>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</si>
  <si>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</si>
  <si>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</si>
  <si>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</si>
  <si>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</si>
  <si>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</si>
  <si>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</si>
  <si>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</si>
  <si>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</si>
  <si>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</si>
  <si>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</si>
  <si>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</si>
  <si>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</si>
  <si>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</si>
  <si>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</si>
  <si>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</si>
  <si>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</si>
  <si>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</si>
  <si>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</si>
  <si>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</si>
  <si>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</si>
  <si>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</si>
  <si>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</si>
  <si>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</si>
  <si>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</si>
  <si>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</si>
  <si>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</si>
  <si>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</si>
  <si>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</si>
  <si>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</si>
  <si>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</si>
  <si>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</si>
  <si>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</si>
  <si>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</si>
  <si>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</si>
  <si>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</si>
  <si>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</si>
  <si>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</si>
  <si>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</si>
  <si>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</si>
  <si>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</si>
  <si>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</si>
  <si>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</si>
  <si>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</si>
  <si>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</si>
  <si>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</si>
  <si>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</si>
  <si>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</si>
  <si>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</si>
  <si>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</si>
  <si>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</si>
  <si>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</si>
  <si>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</si>
  <si>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</si>
  <si>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</si>
  <si>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</si>
  <si>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</si>
  <si>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</si>
  <si>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</si>
  <si>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</si>
  <si>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</si>
  <si>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</si>
  <si>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</si>
  <si>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</si>
  <si>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</si>
  <si>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</si>
  <si>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</si>
  <si>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</si>
  <si>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</si>
  <si>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</si>
  <si>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</si>
  <si>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</si>
  <si>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</si>
  <si>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</si>
  <si>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</si>
  <si>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</si>
  <si>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</si>
  <si>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</si>
  <si>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</si>
  <si>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</si>
  <si>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</si>
  <si>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</si>
  <si>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</si>
  <si>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</si>
  <si>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</si>
  <si>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</si>
  <si>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</si>
  <si>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</si>
  <si>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</si>
  <si>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</si>
  <si>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</si>
  <si>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</si>
  <si>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</si>
  <si>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</si>
  <si>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</si>
  <si>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</si>
  <si>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</si>
  <si>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</si>
  <si>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</si>
  <si>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</si>
  <si>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</si>
  <si>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</si>
  <si>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</si>
  <si>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</si>
  <si>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</si>
  <si>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</si>
  <si>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</si>
  <si>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</si>
  <si>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</si>
  <si>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</si>
  <si>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</si>
  <si>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</si>
  <si>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</si>
  <si>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</si>
  <si>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</si>
  <si>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</si>
  <si>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</si>
  <si>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</si>
  <si>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</si>
  <si>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</si>
  <si>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</si>
  <si>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</si>
  <si>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</si>
  <si>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</si>
  <si>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</si>
  <si>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</si>
  <si>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</si>
  <si>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</si>
  <si>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</si>
  <si>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</si>
  <si>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</si>
  <si>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</si>
  <si>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</si>
  <si>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</si>
  <si>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</si>
  <si>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</si>
  <si>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</si>
  <si>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</si>
  <si>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</si>
  <si>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</si>
  <si>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</si>
  <si>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</si>
  <si>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</si>
  <si>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</si>
  <si>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</si>
  <si>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</si>
  <si>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</si>
  <si>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</si>
  <si>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</si>
  <si>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</si>
  <si>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</si>
  <si>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</si>
  <si>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</si>
  <si>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</si>
  <si>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</si>
  <si>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</si>
  <si>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</si>
  <si>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</si>
  <si>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</si>
  <si>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</si>
  <si>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</si>
  <si>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</si>
  <si>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</si>
  <si>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</si>
  <si>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</si>
  <si>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</si>
  <si>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</si>
  <si>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</si>
  <si>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</si>
  <si>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</si>
  <si>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</si>
  <si>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</si>
  <si>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</si>
  <si>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</si>
  <si>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</si>
  <si>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</si>
  <si>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</si>
  <si>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</si>
  <si>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</si>
  <si>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</si>
  <si>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</si>
  <si>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</si>
  <si>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</si>
  <si>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</si>
  <si>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</si>
  <si>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</si>
  <si>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</si>
  <si>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</si>
  <si>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</si>
  <si>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</si>
  <si>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</si>
  <si>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</si>
  <si>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</si>
  <si>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</si>
  <si>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</si>
  <si>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</si>
  <si>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</si>
  <si>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</si>
  <si>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</si>
  <si>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</si>
  <si>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</si>
  <si>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</si>
  <si>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</si>
  <si>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</si>
  <si>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</si>
  <si>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</si>
  <si>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</si>
  <si>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</si>
  <si>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</si>
  <si>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</si>
  <si>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</si>
  <si>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</si>
  <si>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</si>
  <si>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</si>
  <si>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</si>
  <si>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</si>
  <si>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</si>
  <si>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</si>
  <si>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</si>
  <si>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</si>
  <si>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</si>
  <si>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</si>
  <si>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</si>
  <si>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</si>
  <si>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</si>
  <si>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</si>
  <si>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</si>
  <si>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</si>
  <si>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</si>
  <si>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</si>
  <si>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</si>
  <si>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</si>
  <si>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</si>
  <si>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</si>
  <si>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</si>
  <si>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</si>
  <si>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</si>
  <si>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</si>
  <si>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</si>
  <si>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</si>
  <si>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</si>
  <si>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</si>
  <si>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</si>
  <si>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</si>
  <si>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</si>
  <si>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</si>
  <si>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</si>
  <si>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</si>
  <si>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</si>
  <si>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</si>
  <si>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</si>
  <si>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</si>
  <si>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</si>
  <si>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</si>
  <si>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</si>
  <si>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</si>
  <si>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</si>
  <si>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</si>
  <si>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</si>
  <si>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</si>
  <si>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</si>
  <si>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</si>
  <si>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</si>
  <si>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</si>
  <si>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</si>
  <si>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</si>
  <si>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</si>
  <si>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</si>
  <si>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</si>
  <si>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</si>
  <si>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</si>
  <si>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</si>
  <si>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</si>
  <si>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</si>
  <si>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</si>
  <si>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</si>
  <si>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</si>
  <si>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</si>
  <si>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</si>
  <si>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</si>
  <si>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</si>
  <si>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</si>
  <si>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</si>
  <si>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</si>
  <si>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</si>
  <si>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</si>
  <si>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</si>
  <si>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</si>
  <si>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</si>
  <si>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</si>
  <si>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</si>
  <si>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</si>
  <si>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</si>
  <si>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</si>
  <si>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</si>
  <si>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</si>
  <si>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</si>
  <si>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</si>
  <si>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</si>
  <si>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</si>
  <si>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</si>
  <si>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</si>
  <si>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</si>
  <si>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</si>
  <si>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</si>
  <si>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</si>
  <si>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</si>
  <si>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</si>
  <si>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</si>
  <si>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</si>
  <si>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</si>
  <si>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</si>
  <si>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</si>
  <si>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</si>
  <si>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</si>
  <si>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</si>
  <si>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</si>
  <si>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</si>
  <si>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</si>
  <si>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</si>
  <si>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</si>
  <si>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</si>
  <si>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</si>
  <si>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</si>
  <si>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</si>
  <si>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</si>
  <si>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</si>
  <si>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</si>
  <si>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</si>
  <si>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</si>
  <si>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</si>
  <si>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</si>
  <si>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</si>
  <si>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</si>
  <si>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</si>
  <si>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</si>
  <si>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</si>
  <si>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</si>
  <si>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</si>
  <si>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</si>
  <si>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</si>
  <si>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</si>
  <si>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</si>
  <si>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</si>
  <si>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</si>
  <si>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</si>
  <si>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</si>
  <si>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</si>
  <si>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</si>
  <si>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</si>
  <si>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</si>
  <si>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</si>
  <si>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</si>
  <si>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</si>
  <si>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</si>
  <si>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</si>
  <si>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</si>
  <si>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</si>
  <si>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</si>
  <si>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</si>
  <si>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</si>
  <si>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</si>
  <si>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</si>
  <si>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</si>
  <si>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</si>
  <si>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</si>
  <si>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</si>
  <si>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</si>
  <si>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</si>
  <si>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</si>
  <si>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</si>
  <si>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</si>
  <si>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</si>
  <si>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</si>
  <si>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</si>
  <si>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</si>
  <si>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</si>
  <si>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</si>
  <si>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</si>
  <si>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</si>
  <si>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</si>
  <si>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</si>
  <si>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</si>
  <si>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</si>
  <si>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</si>
  <si>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</si>
  <si>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</si>
  <si>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</si>
  <si>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</si>
  <si>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</si>
  <si>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</si>
  <si>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</si>
  <si>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</si>
  <si>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</si>
  <si>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</si>
  <si>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</si>
  <si>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</si>
  <si>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</si>
  <si>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</si>
  <si>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</si>
  <si>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</si>
  <si>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</si>
  <si>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</si>
  <si>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</si>
  <si>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</si>
  <si>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</si>
  <si>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</si>
  <si>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</si>
  <si>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</si>
  <si>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</si>
  <si>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</si>
  <si>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</si>
  <si>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</si>
  <si>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</si>
  <si>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</si>
  <si>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</si>
  <si>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</si>
  <si>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</si>
  <si>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</si>
  <si>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</si>
  <si>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</si>
  <si>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</si>
  <si>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</si>
  <si>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</si>
  <si>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</si>
  <si>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</si>
  <si>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</si>
  <si>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</si>
  <si>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</si>
  <si>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</si>
  <si>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</si>
  <si>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</si>
  <si>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</si>
  <si>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</si>
  <si>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</si>
  <si>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</si>
  <si>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</si>
  <si>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</si>
  <si>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</si>
  <si>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</si>
  <si>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</si>
  <si>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</si>
  <si>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</si>
  <si>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</si>
  <si>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</si>
  <si>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</si>
  <si>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</si>
  <si>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</si>
  <si>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</si>
  <si>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</si>
  <si>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</si>
  <si>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</si>
  <si>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</si>
  <si>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</si>
  <si>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</si>
  <si>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</si>
  <si>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</si>
  <si>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</si>
  <si>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</si>
  <si>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</si>
  <si>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</si>
  <si>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</si>
  <si>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</si>
  <si>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</si>
  <si>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</si>
  <si>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</si>
  <si>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</si>
  <si>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</si>
  <si>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</si>
  <si>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</si>
  <si>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</si>
  <si>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</si>
  <si>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</si>
  <si>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</si>
  <si>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</si>
  <si>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</si>
  <si>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</si>
  <si>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</si>
  <si>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</si>
  <si>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</si>
  <si>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</si>
  <si>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</si>
  <si>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</si>
  <si>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</si>
  <si>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</si>
  <si>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</si>
  <si>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</si>
  <si>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</si>
  <si>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</si>
  <si>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</si>
  <si>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</si>
  <si>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</si>
  <si>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</si>
  <si>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</si>
  <si>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</si>
  <si>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</si>
  <si>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</si>
  <si>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</si>
  <si>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</si>
  <si>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</si>
  <si>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</si>
  <si>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</si>
  <si>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</si>
  <si>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</si>
  <si>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</si>
  <si>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</si>
  <si>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</si>
  <si>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</si>
  <si>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</si>
  <si>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</si>
  <si>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</si>
  <si>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</si>
  <si>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</si>
  <si>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</si>
  <si>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</si>
  <si>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</si>
  <si>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</si>
  <si>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</si>
  <si>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</si>
  <si>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</si>
  <si>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</si>
  <si>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</si>
  <si>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</si>
  <si>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</si>
  <si>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</si>
  <si>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</si>
  <si>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</si>
  <si>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</si>
  <si>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</si>
  <si>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</si>
  <si>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</si>
  <si>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</si>
  <si>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</si>
  <si>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</si>
  <si>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</si>
  <si>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</si>
  <si>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</si>
  <si>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</si>
  <si>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</si>
  <si>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</si>
  <si>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</si>
  <si>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</si>
  <si>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</si>
  <si>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</si>
  <si>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</si>
  <si>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</si>
  <si>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</si>
  <si>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</si>
  <si>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</si>
  <si>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</si>
  <si>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</si>
  <si>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</si>
  <si>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</si>
  <si>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</si>
  <si>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</si>
  <si>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</si>
  <si>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</si>
  <si>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</si>
  <si>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</si>
  <si>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</si>
  <si>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</si>
  <si>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</si>
  <si>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</si>
  <si>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</si>
  <si>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</si>
  <si>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</si>
  <si>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</si>
  <si>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</si>
  <si>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</si>
  <si>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</si>
  <si>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</si>
  <si>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</si>
  <si>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</si>
  <si>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</si>
  <si>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</si>
  <si>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</si>
  <si>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</si>
  <si>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</si>
  <si>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</si>
  <si>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</si>
  <si>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</si>
  <si>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</si>
  <si>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</si>
  <si>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</si>
  <si>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</si>
  <si>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</si>
  <si>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</si>
  <si>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</si>
  <si>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</si>
  <si>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</si>
  <si>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</si>
  <si>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</si>
  <si>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</si>
  <si>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</si>
  <si>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</si>
  <si>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</si>
  <si>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</si>
  <si>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</si>
  <si>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</si>
  <si>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</si>
  <si>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</si>
  <si>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</si>
  <si>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</si>
  <si>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</si>
  <si>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</si>
  <si>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</si>
  <si>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</si>
  <si>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</si>
  <si>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</si>
  <si>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</si>
  <si>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</si>
  <si>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</si>
  <si>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</si>
  <si>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</si>
  <si>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</si>
  <si>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</si>
  <si>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</si>
  <si>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</si>
  <si>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</si>
  <si>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</si>
  <si>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</si>
  <si>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</si>
  <si>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</si>
  <si>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</si>
  <si>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</si>
  <si>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</si>
  <si>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</si>
  <si>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</si>
  <si>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</si>
  <si>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</si>
  <si>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</si>
  <si>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</si>
  <si>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</si>
  <si>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</si>
  <si>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</si>
  <si>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</si>
  <si>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</si>
  <si>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</si>
  <si>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</si>
  <si>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</si>
  <si>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</si>
  <si>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</si>
  <si>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</si>
  <si>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</si>
  <si>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</si>
  <si>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</si>
  <si>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</si>
  <si>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</si>
  <si>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</si>
  <si>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</si>
  <si>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</si>
  <si>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</si>
  <si>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</si>
  <si>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</si>
  <si>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</si>
  <si>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</si>
  <si>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</si>
  <si>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</si>
  <si>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</si>
  <si>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</si>
  <si>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</si>
  <si>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</si>
  <si>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</si>
  <si>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</si>
  <si>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</si>
  <si>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</si>
  <si>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</si>
  <si>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</si>
  <si>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</si>
  <si>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</si>
  <si>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</si>
  <si>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</si>
  <si>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</si>
  <si>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</si>
  <si>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</si>
  <si>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</si>
  <si>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</si>
  <si>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</si>
  <si>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</si>
  <si>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</si>
  <si>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</si>
  <si>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</si>
  <si>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</si>
  <si>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</si>
  <si>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</si>
  <si>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</si>
  <si>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</si>
  <si>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</si>
  <si>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</si>
  <si>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</si>
  <si>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</si>
  <si>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</si>
  <si>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</si>
  <si>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</si>
  <si>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</si>
  <si>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</si>
  <si>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</si>
  <si>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</si>
  <si>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</si>
  <si>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</si>
  <si>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</si>
  <si>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</si>
  <si>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</si>
  <si>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</si>
  <si>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</si>
  <si>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</si>
  <si>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</si>
  <si>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</si>
  <si>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</si>
  <si>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</si>
  <si>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</si>
  <si>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</si>
  <si>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</si>
  <si>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</si>
  <si>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</si>
  <si>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</si>
  <si>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</si>
  <si>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</si>
  <si>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</si>
  <si>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</si>
  <si>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</si>
  <si>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</si>
  <si>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</si>
  <si>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</si>
  <si>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</si>
  <si>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</si>
  <si>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</si>
  <si>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</si>
  <si>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</si>
  <si>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</si>
  <si>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</si>
  <si>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</si>
  <si>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</si>
  <si>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</si>
  <si>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</si>
  <si>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</si>
  <si>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</si>
  <si>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</si>
  <si>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</si>
  <si>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</si>
  <si>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</si>
  <si>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</si>
  <si>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</si>
  <si>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</si>
  <si>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</si>
  <si>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</si>
  <si>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</si>
  <si>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</si>
  <si>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</si>
  <si>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</si>
  <si>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</si>
  <si>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</si>
  <si>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</si>
  <si>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</si>
  <si>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</si>
  <si>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</si>
  <si>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</si>
  <si>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</si>
  <si>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</si>
  <si>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</si>
  <si>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</si>
  <si>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</si>
  <si>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</si>
  <si>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</si>
  <si>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</si>
  <si>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</si>
  <si>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</si>
  <si>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</si>
  <si>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</si>
  <si>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</si>
  <si>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</si>
  <si>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</si>
  <si>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</si>
  <si>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</si>
  <si>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</si>
  <si>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</si>
  <si>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</si>
  <si>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</si>
  <si>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</si>
  <si>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</si>
  <si>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</si>
  <si>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</si>
  <si>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</si>
  <si>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</si>
  <si>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</si>
  <si>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</si>
  <si>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</si>
  <si>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</si>
  <si>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</si>
  <si>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</si>
  <si>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</si>
  <si>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</si>
  <si>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</si>
  <si>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</si>
  <si>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</si>
  <si>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</si>
  <si>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</si>
  <si>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</si>
  <si>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</si>
  <si>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</si>
  <si>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</si>
  <si>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</si>
  <si>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</si>
  <si>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</si>
  <si>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</si>
  <si>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</si>
  <si>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</si>
  <si>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</si>
  <si>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</si>
  <si>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</si>
  <si>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</si>
  <si>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</si>
  <si>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</si>
  <si>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</si>
  <si>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</si>
  <si>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</si>
  <si>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</si>
  <si>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</si>
  <si>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</si>
  <si>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</si>
  <si>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</si>
  <si>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</si>
  <si>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</si>
  <si>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</si>
  <si>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</si>
  <si>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</si>
  <si>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</si>
  <si>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</si>
  <si>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</si>
  <si>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</si>
  <si>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</si>
  <si>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</si>
  <si>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</si>
  <si>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</si>
  <si>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</si>
  <si>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</si>
  <si>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</si>
  <si>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</si>
  <si>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</si>
  <si>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</si>
  <si>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</si>
  <si>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</si>
  <si>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</si>
  <si>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</si>
  <si>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</si>
  <si>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</si>
  <si>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</si>
  <si>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</si>
  <si>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</si>
  <si>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</si>
  <si>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</si>
  <si>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</si>
  <si>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</si>
  <si>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</si>
  <si>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</si>
  <si>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</si>
  <si>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</si>
  <si>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</si>
  <si>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</si>
  <si>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</si>
  <si>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</si>
  <si>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</si>
  <si>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</si>
  <si>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</si>
  <si>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</si>
  <si>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</si>
  <si>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</si>
  <si>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</si>
  <si>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</si>
  <si>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</si>
  <si>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</si>
  <si>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</si>
  <si>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</si>
  <si>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</si>
  <si>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</si>
  <si>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</si>
  <si>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</si>
  <si>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</si>
  <si>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</si>
  <si>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</si>
  <si>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</si>
  <si>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</si>
  <si>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</si>
  <si>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</si>
  <si>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</si>
  <si>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</si>
  <si>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</si>
  <si>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</si>
  <si>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</si>
  <si>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</si>
  <si>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</si>
  <si>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</si>
  <si>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</si>
  <si>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</si>
  <si>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</si>
  <si>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</si>
  <si>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</si>
  <si>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</si>
  <si>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</si>
  <si>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</si>
  <si>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</si>
  <si>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</si>
  <si>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</si>
  <si>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</si>
  <si>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</si>
  <si>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</si>
  <si>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</si>
  <si>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</si>
  <si>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</si>
  <si>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</si>
  <si>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</si>
  <si>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</si>
  <si>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</si>
  <si>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</si>
  <si>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</si>
  <si>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</si>
  <si>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</si>
  <si>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</si>
  <si>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</si>
  <si>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</si>
  <si>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</si>
  <si>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</si>
  <si>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</si>
  <si>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</si>
  <si>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</si>
  <si>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</si>
  <si>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</si>
  <si>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</si>
  <si>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</si>
  <si>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</si>
  <si>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</si>
  <si>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</si>
  <si>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</si>
  <si>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</si>
  <si>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</si>
  <si>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</si>
  <si>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</si>
  <si>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</si>
  <si>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</si>
  <si>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</si>
  <si>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</si>
  <si>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</si>
  <si>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</si>
  <si>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</si>
  <si>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</si>
  <si>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</si>
  <si>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</si>
  <si>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</si>
  <si>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</si>
  <si>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</si>
  <si>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</si>
  <si>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</si>
  <si>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</si>
  <si>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</si>
  <si>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</si>
  <si>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</si>
  <si>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</si>
  <si>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</si>
  <si>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</si>
  <si>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</si>
  <si>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</si>
  <si>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</si>
  <si>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</si>
  <si>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</si>
  <si>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</si>
  <si>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</si>
  <si>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</si>
  <si>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</si>
  <si>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</si>
  <si>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</si>
  <si>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</si>
  <si>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</si>
  <si>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</si>
  <si>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</si>
  <si>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</si>
  <si>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</si>
  <si>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</si>
  <si>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</si>
  <si>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</si>
  <si>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</si>
  <si>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</si>
  <si>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</si>
  <si>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</si>
  <si>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</si>
  <si>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</si>
  <si>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</si>
  <si>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</si>
  <si>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</si>
  <si>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</si>
  <si>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</si>
  <si>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</si>
  <si>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</si>
  <si>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</si>
  <si>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</si>
  <si>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</si>
  <si>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</si>
  <si>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</si>
  <si>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</si>
  <si>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</si>
  <si>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</si>
  <si>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</si>
  <si>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</si>
  <si>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</si>
  <si>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</si>
  <si>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</si>
  <si>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</si>
  <si>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</si>
  <si>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</si>
  <si>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</si>
  <si>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</si>
  <si>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</si>
  <si>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</si>
  <si>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</si>
  <si>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</si>
  <si>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</si>
  <si>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</si>
  <si>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</si>
  <si>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</si>
  <si>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</si>
  <si>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</si>
  <si>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</si>
  <si>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</si>
  <si>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</si>
  <si>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</si>
  <si>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</si>
  <si>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</si>
  <si>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</si>
  <si>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</si>
  <si>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</si>
  <si>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</si>
  <si>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</si>
  <si>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</si>
  <si>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</si>
  <si>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</si>
  <si>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</si>
  <si>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</si>
  <si>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</si>
  <si>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</si>
  <si>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</si>
  <si>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</si>
  <si>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</si>
  <si>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</si>
  <si>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</si>
  <si>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</si>
  <si>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</si>
  <si>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</si>
  <si>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</si>
  <si>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</si>
  <si>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</si>
  <si>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</si>
  <si>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</si>
  <si>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</si>
  <si>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</si>
  <si>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</si>
  <si>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</si>
  <si>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</si>
  <si>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</si>
  <si>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</si>
  <si>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</si>
  <si>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</si>
  <si>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</si>
  <si>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</si>
  <si>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</si>
  <si>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</si>
  <si>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</si>
  <si>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</si>
  <si>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</si>
  <si>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</si>
  <si>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</si>
  <si>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</si>
  <si>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</si>
  <si>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</si>
  <si>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</si>
  <si>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</si>
  <si>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</si>
  <si>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</si>
  <si>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</si>
  <si>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</si>
  <si>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</si>
  <si>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</si>
  <si>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</si>
  <si>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</si>
  <si>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</si>
  <si>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</si>
  <si>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</si>
  <si>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</si>
  <si>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</si>
  <si>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</si>
  <si>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</si>
  <si>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</si>
  <si>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</si>
  <si>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</si>
  <si>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</si>
  <si>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</si>
  <si>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</si>
  <si>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</si>
  <si>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</si>
  <si>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</si>
  <si>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</si>
  <si>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</si>
  <si>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</si>
  <si>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</si>
  <si>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</si>
  <si>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</si>
  <si>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</si>
  <si>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</si>
  <si>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</si>
  <si>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</si>
  <si>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</si>
  <si>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</si>
  <si>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</si>
  <si>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</si>
  <si>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</si>
  <si>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</si>
  <si>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</si>
  <si>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</si>
  <si>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</si>
  <si>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</si>
  <si>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</si>
  <si>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</si>
  <si>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</si>
  <si>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</si>
  <si>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</si>
  <si>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</si>
  <si>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</si>
  <si>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</si>
  <si>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</si>
  <si>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</si>
  <si>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</si>
  <si>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</si>
  <si>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</si>
  <si>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</si>
  <si>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</si>
  <si>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</si>
  <si>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</si>
  <si>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</si>
  <si>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</si>
  <si>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</si>
  <si>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</si>
  <si>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</si>
  <si>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</si>
  <si>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</si>
  <si>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</si>
  <si>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</si>
  <si>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</si>
  <si>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</si>
  <si>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</si>
  <si>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</si>
  <si>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</si>
  <si>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</si>
  <si>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</si>
  <si>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</si>
  <si>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</si>
  <si>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</si>
  <si>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</si>
  <si>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</si>
  <si>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</si>
  <si>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</si>
  <si>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</si>
  <si>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</si>
  <si>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</si>
  <si>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</si>
  <si>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</si>
  <si>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</si>
  <si>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</si>
  <si>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</si>
  <si>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</si>
  <si>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</si>
  <si>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</si>
  <si>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</si>
  <si>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</si>
  <si>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</si>
  <si>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</si>
  <si>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</si>
  <si>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</si>
  <si>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</si>
  <si>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</si>
  <si>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</si>
  <si>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</si>
  <si>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</si>
  <si>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</si>
  <si>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</si>
  <si>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</si>
  <si>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</si>
  <si>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</si>
  <si>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</si>
  <si>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</si>
  <si>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</si>
  <si>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</si>
  <si>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</si>
  <si>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</si>
  <si>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</si>
  <si>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</si>
  <si>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</si>
  <si>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</si>
  <si>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</si>
  <si>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</si>
  <si>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</si>
  <si>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</si>
  <si>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</si>
  <si>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</si>
  <si>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</si>
  <si>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</si>
  <si>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</si>
  <si>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</si>
  <si>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</si>
  <si>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</si>
  <si>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</si>
  <si>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</si>
  <si>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</si>
  <si>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</si>
  <si>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</si>
  <si>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</si>
  <si>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</si>
  <si>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</si>
  <si>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</si>
  <si>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</si>
  <si>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</si>
  <si>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</si>
  <si>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</si>
  <si>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</si>
  <si>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</si>
  <si>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</si>
  <si>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</si>
  <si>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</si>
  <si>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</si>
  <si>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</si>
  <si>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</si>
  <si>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</si>
  <si>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</si>
  <si>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</si>
  <si>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</si>
  <si>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</si>
  <si>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</si>
  <si>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</si>
  <si>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</si>
  <si>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</si>
  <si>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</si>
  <si>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</si>
  <si>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</si>
  <si>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</si>
  <si>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</si>
  <si>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</si>
  <si>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</si>
  <si>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</si>
  <si>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</si>
  <si>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</si>
  <si>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</si>
  <si>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</si>
  <si>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</si>
  <si>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</si>
  <si>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</si>
  <si>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</si>
  <si>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</si>
  <si>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</si>
  <si>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</si>
  <si>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</si>
  <si>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</si>
  <si>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</si>
  <si>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</si>
  <si>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</si>
  <si>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</si>
  <si>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</si>
  <si>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</si>
  <si>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</si>
  <si>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</si>
  <si>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</si>
  <si>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</si>
  <si>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</si>
  <si>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</si>
  <si>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</si>
  <si>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</si>
  <si>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</si>
  <si>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</si>
  <si>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</si>
  <si>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</si>
  <si>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</si>
  <si>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</si>
  <si>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</si>
  <si>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</si>
  <si>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</si>
  <si>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</si>
  <si>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</si>
  <si>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</si>
  <si>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</si>
  <si>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</si>
  <si>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</si>
  <si>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</si>
  <si>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</si>
  <si>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</si>
  <si>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</si>
  <si>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</si>
  <si>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</si>
  <si>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</si>
  <si>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</si>
  <si>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</si>
  <si>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</si>
  <si>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</si>
  <si>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</si>
  <si>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</si>
  <si>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</si>
  <si>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</si>
  <si>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</si>
  <si>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</si>
  <si>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</si>
  <si>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</si>
  <si>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</si>
  <si>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</si>
  <si>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</si>
  <si>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</si>
  <si>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</si>
  <si>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</si>
  <si>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</si>
  <si>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</si>
  <si>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</si>
  <si>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</si>
  <si>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</si>
  <si>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</si>
  <si>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</si>
  <si>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</si>
  <si>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</si>
  <si>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</si>
  <si>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</si>
  <si>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</si>
  <si>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</si>
  <si>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</si>
  <si>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</si>
  <si>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</si>
  <si>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</si>
  <si>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</si>
  <si>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</si>
  <si>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</si>
  <si>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</si>
  <si>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</si>
  <si>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</si>
  <si>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</si>
  <si>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</si>
  <si>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</si>
  <si>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</si>
  <si>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</si>
  <si>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</si>
  <si>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</si>
  <si>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</si>
  <si>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</si>
  <si>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</si>
  <si>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</si>
  <si>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</si>
  <si>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</si>
  <si>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</si>
  <si>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</si>
  <si>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</si>
  <si>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</si>
  <si>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</si>
  <si>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</si>
  <si>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</si>
  <si>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</si>
  <si>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</si>
  <si>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</si>
  <si>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</si>
  <si>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</si>
  <si>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</si>
  <si>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</si>
  <si>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</si>
  <si>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</si>
  <si>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</si>
  <si>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</si>
  <si>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</si>
  <si>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</si>
  <si>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</si>
  <si>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</si>
  <si>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</si>
  <si>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</si>
  <si>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</si>
  <si>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</si>
  <si>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</si>
  <si>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</si>
  <si>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</si>
  <si>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</si>
  <si>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</si>
  <si>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</si>
  <si>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</si>
  <si>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</si>
  <si>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</si>
  <si>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</si>
  <si>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</si>
  <si>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</si>
  <si>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</si>
  <si>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</si>
  <si>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</si>
  <si>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</si>
  <si>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</si>
  <si>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</si>
  <si>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</si>
  <si>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</si>
  <si>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</si>
  <si>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</si>
  <si>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</si>
  <si>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</si>
  <si>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</si>
  <si>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</si>
  <si>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</si>
  <si>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</si>
  <si>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</si>
  <si>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</si>
  <si>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</si>
  <si>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</si>
  <si>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</si>
  <si>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</si>
  <si>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</si>
  <si>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</si>
  <si>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</si>
  <si>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</si>
  <si>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</si>
  <si>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</si>
  <si>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</si>
  <si>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</si>
  <si>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</si>
  <si>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</si>
  <si>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</si>
  <si>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</si>
  <si>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</si>
  <si>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</si>
  <si>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</si>
  <si>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</si>
  <si>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</si>
  <si>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</si>
  <si>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</si>
  <si>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</si>
  <si>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</si>
  <si>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</si>
  <si>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</si>
  <si>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</si>
  <si>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</si>
  <si>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</si>
  <si>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</si>
  <si>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</si>
  <si>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</si>
  <si>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</si>
  <si>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</si>
  <si>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</si>
  <si>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</si>
  <si>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</si>
  <si>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</si>
  <si>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</si>
  <si>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</si>
  <si>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</si>
  <si>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</si>
  <si>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</si>
  <si>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</si>
  <si>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</si>
  <si>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</si>
  <si>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</si>
  <si>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</si>
  <si>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</si>
  <si>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</si>
  <si>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</si>
  <si>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</si>
  <si>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</si>
  <si>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</si>
  <si>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</si>
  <si>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</si>
  <si>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</si>
  <si>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</si>
  <si>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</si>
  <si>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</si>
  <si>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</si>
  <si>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</si>
  <si>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</si>
  <si>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</si>
  <si>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</si>
  <si>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</si>
  <si>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</si>
  <si>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</si>
  <si>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</si>
  <si>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</si>
  <si>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</si>
  <si>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</si>
  <si>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</si>
  <si>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</si>
  <si>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</si>
  <si>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</si>
  <si>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</si>
  <si>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</si>
  <si>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</si>
  <si>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</si>
  <si>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</si>
  <si>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</si>
  <si>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</si>
  <si>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</si>
  <si>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</si>
  <si>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</si>
  <si>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</si>
  <si>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</si>
  <si>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</si>
  <si>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</si>
  <si>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</si>
  <si>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</si>
  <si>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</si>
  <si>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</si>
  <si>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</si>
  <si>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</si>
  <si>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</si>
  <si>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</si>
  <si>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</si>
  <si>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</si>
  <si>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</si>
  <si>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</si>
  <si>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</si>
  <si>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</si>
  <si>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</si>
  <si>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</si>
  <si>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</si>
  <si>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</si>
  <si>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</si>
  <si>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</si>
  <si>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</si>
  <si>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</si>
  <si>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</si>
  <si>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</si>
  <si>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</si>
  <si>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</si>
  <si>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</si>
  <si>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</si>
  <si>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</si>
  <si>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</si>
  <si>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</si>
  <si>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</si>
  <si>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</si>
  <si>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</si>
  <si>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</si>
  <si>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</si>
  <si>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</si>
  <si>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</si>
  <si>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</si>
  <si>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</si>
  <si>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</si>
  <si>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</si>
  <si>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</si>
  <si>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</si>
  <si>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</si>
  <si>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</si>
  <si>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</si>
  <si>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</si>
  <si>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</si>
  <si>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</si>
  <si>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</si>
  <si>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</si>
  <si>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</si>
  <si>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</si>
  <si>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</si>
  <si>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</si>
  <si>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</si>
  <si>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</si>
  <si>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</si>
  <si>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</si>
  <si>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</si>
  <si>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</si>
  <si>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</si>
  <si>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</si>
  <si>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</si>
  <si>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</si>
  <si>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</si>
  <si>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</si>
  <si>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</si>
  <si>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</si>
  <si>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</si>
  <si>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</si>
  <si>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</si>
  <si>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</si>
  <si>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</si>
  <si>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</si>
  <si>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</si>
  <si>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</si>
  <si>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</si>
  <si>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</si>
  <si>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</si>
  <si>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</si>
  <si>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</si>
  <si>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</si>
  <si>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</si>
  <si>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</si>
  <si>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</si>
  <si>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</si>
  <si>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</si>
  <si>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</si>
  <si>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</si>
  <si>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</si>
  <si>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</si>
  <si>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</si>
  <si>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</si>
  <si>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</si>
  <si>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</si>
  <si>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</si>
  <si>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</si>
  <si>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</si>
  <si>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</si>
  <si>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</si>
  <si>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</si>
  <si>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</si>
  <si>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</si>
  <si>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</si>
  <si>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</si>
  <si>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</si>
  <si>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</si>
  <si>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</si>
  <si>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</si>
  <si>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</si>
  <si>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</si>
  <si>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</si>
  <si>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</si>
  <si>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</si>
  <si>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</si>
  <si>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</si>
  <si>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</si>
  <si>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</si>
  <si>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</si>
  <si>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</si>
  <si>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</si>
  <si>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</si>
  <si>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</si>
  <si>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</si>
  <si>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</si>
  <si>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</si>
  <si>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</si>
  <si>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</si>
  <si>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</si>
  <si>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</si>
  <si>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</si>
  <si>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</si>
  <si>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</si>
  <si>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</si>
  <si>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</si>
  <si>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</si>
  <si>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</si>
  <si>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</si>
  <si>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</si>
  <si>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</si>
  <si>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</si>
  <si>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</si>
  <si>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</si>
  <si>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</si>
  <si>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</si>
  <si>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</si>
  <si>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</si>
  <si>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</si>
  <si>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</si>
  <si>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</si>
  <si>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</si>
  <si>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</si>
  <si>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</si>
  <si>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</si>
  <si>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</si>
  <si>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</si>
  <si>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</si>
  <si>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</si>
  <si>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</si>
  <si>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</si>
  <si>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</si>
  <si>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</si>
  <si>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</si>
  <si>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</si>
  <si>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</si>
  <si>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</si>
  <si>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</si>
  <si>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</si>
  <si>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</si>
  <si>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</si>
  <si>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</si>
  <si>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</si>
  <si>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</si>
  <si>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</si>
  <si>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</si>
  <si>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</si>
  <si>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</si>
  <si>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</si>
  <si>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</si>
  <si>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</si>
  <si>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</si>
  <si>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</si>
  <si>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</si>
  <si>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</si>
  <si>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</si>
  <si>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</si>
  <si>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</si>
  <si>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</si>
  <si>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</si>
  <si>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</si>
  <si>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</si>
  <si>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</si>
  <si>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</si>
  <si>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</si>
  <si>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</si>
  <si>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</si>
  <si>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</si>
  <si>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</si>
  <si>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</si>
  <si>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</si>
  <si>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</si>
  <si>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</si>
  <si>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</si>
  <si>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</si>
  <si>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</si>
  <si>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</si>
  <si>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</si>
  <si>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</si>
  <si>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</si>
  <si>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</si>
  <si>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</si>
  <si>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</si>
  <si>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</si>
  <si>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</si>
  <si>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</si>
  <si>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</si>
  <si>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</si>
  <si>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</si>
  <si>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</si>
  <si>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</si>
  <si>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</si>
  <si>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</si>
  <si>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</si>
  <si>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</si>
  <si>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</si>
  <si>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</si>
  <si>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</si>
  <si>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</si>
  <si>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</si>
  <si>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</si>
  <si>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</si>
  <si>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</si>
  <si>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</si>
  <si>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</si>
  <si>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</si>
  <si>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</si>
  <si>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</si>
  <si>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</si>
  <si>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</si>
  <si>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</si>
  <si>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</si>
  <si>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</si>
  <si>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</si>
  <si>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</si>
  <si>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</si>
  <si>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</si>
  <si>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</si>
  <si>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</si>
  <si>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</si>
  <si>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</si>
  <si>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</si>
  <si>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</si>
  <si>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</si>
  <si>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</si>
  <si>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</si>
  <si>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</si>
  <si>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</si>
  <si>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</si>
  <si>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</si>
  <si>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</si>
  <si>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</si>
  <si>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</si>
  <si>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</si>
  <si>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</si>
  <si>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</si>
  <si>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</si>
  <si>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</si>
  <si>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</si>
  <si>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</si>
  <si>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</si>
  <si>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</si>
  <si>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</si>
  <si>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</si>
  <si>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</si>
  <si>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</si>
  <si>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</si>
  <si>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</si>
  <si>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</si>
  <si>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</si>
  <si>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</si>
  <si>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</si>
  <si>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</si>
  <si>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</si>
  <si>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</si>
  <si>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</si>
  <si>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</si>
  <si>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</si>
  <si>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</si>
  <si>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</si>
  <si>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</si>
  <si>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</si>
  <si>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</si>
  <si>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</si>
  <si>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</si>
  <si>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</si>
  <si>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</si>
  <si>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</si>
  <si>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</si>
  <si>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</si>
  <si>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</si>
  <si>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</si>
  <si>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</si>
  <si>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</si>
  <si>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</si>
  <si>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</si>
  <si>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</si>
  <si>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</si>
  <si>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</si>
  <si>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</si>
  <si>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</si>
  <si>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</si>
  <si>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</si>
  <si>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</si>
  <si>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</si>
  <si>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</si>
  <si>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</si>
  <si>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</si>
  <si>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</si>
  <si>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</si>
  <si>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</si>
  <si>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</si>
  <si>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</si>
  <si>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</si>
  <si>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</si>
  <si>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</si>
  <si>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</si>
  <si>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</si>
  <si>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</si>
  <si>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</si>
  <si>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</si>
  <si>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</si>
  <si>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</si>
  <si>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</si>
  <si>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</si>
  <si>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</si>
  <si>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</si>
  <si>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</si>
  <si>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</si>
  <si>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</si>
  <si>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</si>
  <si>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</si>
  <si>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</si>
  <si>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</si>
  <si>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</si>
  <si>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</si>
  <si>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</si>
  <si>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</si>
  <si>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</si>
  <si>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</si>
  <si>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</si>
  <si>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</si>
  <si>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</si>
  <si>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</si>
  <si>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</si>
  <si>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</si>
  <si>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</si>
  <si>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</si>
  <si>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</si>
  <si>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</si>
  <si>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</si>
  <si>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</si>
  <si>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</si>
  <si>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</si>
  <si>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</si>
  <si>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</si>
  <si>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</si>
  <si>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</si>
  <si>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</si>
  <si>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</si>
  <si>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</si>
  <si>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</si>
  <si>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</si>
  <si>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</si>
  <si>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</si>
  <si>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</si>
  <si>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</si>
  <si>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</si>
  <si>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</si>
  <si>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</si>
  <si>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</si>
  <si>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</si>
  <si>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</si>
  <si>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</si>
  <si>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</si>
  <si>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</si>
  <si>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</si>
  <si>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</si>
  <si>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</si>
  <si>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</si>
  <si>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</si>
  <si>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</si>
  <si>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</si>
  <si>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</si>
  <si>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</si>
  <si>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</si>
  <si>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</si>
  <si>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</si>
  <si>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</si>
  <si>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</si>
  <si>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</si>
  <si>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</si>
  <si>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</si>
  <si>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</si>
  <si>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</si>
  <si>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</si>
  <si>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</si>
  <si>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</si>
  <si>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</si>
  <si>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</si>
  <si>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</si>
  <si>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</si>
  <si>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</si>
  <si>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</si>
  <si>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</si>
  <si>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</si>
  <si>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</si>
  <si>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</si>
  <si>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</si>
  <si>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</si>
  <si>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</si>
  <si>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</si>
  <si>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</si>
  <si>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</si>
  <si>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</si>
  <si>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</si>
  <si>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</si>
  <si>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</si>
  <si>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</si>
  <si>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</si>
  <si>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</si>
  <si>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</si>
  <si>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</si>
  <si>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</si>
  <si>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</si>
  <si>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</si>
  <si>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</si>
  <si>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</si>
  <si>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</si>
  <si>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</si>
  <si>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</si>
  <si>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</si>
  <si>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</si>
  <si>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</si>
  <si>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</si>
  <si>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</si>
  <si>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</si>
  <si>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</si>
  <si>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</si>
  <si>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</si>
  <si>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</si>
  <si>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</si>
  <si>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</si>
  <si>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</si>
  <si>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</si>
  <si>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</si>
  <si>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</si>
  <si>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</si>
  <si>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</si>
  <si>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</si>
  <si>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</si>
  <si>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</si>
  <si>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</si>
  <si>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</si>
  <si>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</si>
  <si>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</si>
  <si>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</si>
  <si>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</si>
  <si>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</si>
  <si>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</si>
  <si>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</si>
  <si>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</si>
  <si>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</si>
  <si>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</si>
  <si>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</si>
  <si>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</si>
  <si>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</si>
  <si>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</si>
  <si>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</si>
  <si>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</si>
  <si>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</si>
  <si>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</si>
  <si>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</si>
  <si>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</si>
  <si>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</si>
  <si>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</si>
  <si>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</si>
  <si>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</si>
  <si>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</si>
  <si>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</si>
  <si>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</si>
  <si>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</si>
  <si>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</si>
  <si>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</si>
  <si>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</si>
  <si>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</si>
  <si>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</si>
  <si>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</si>
  <si>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</si>
  <si>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</si>
  <si>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</si>
  <si>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</si>
  <si>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</si>
  <si>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</si>
  <si>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</si>
  <si>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</si>
  <si>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</si>
  <si>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</si>
  <si>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</si>
  <si>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</si>
  <si>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</si>
  <si>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</si>
  <si>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</si>
  <si>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</si>
  <si>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</si>
  <si>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</si>
  <si>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</si>
  <si>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</si>
  <si>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</si>
  <si>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</si>
  <si>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</si>
  <si>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</si>
  <si>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</si>
  <si>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</si>
  <si>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</si>
  <si>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</si>
  <si>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</si>
  <si>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</si>
  <si>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</si>
  <si>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</si>
  <si>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</si>
  <si>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</si>
  <si>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</si>
  <si>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</si>
  <si>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</si>
  <si>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</si>
  <si>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</si>
  <si>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</si>
  <si>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</si>
  <si>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</si>
  <si>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</si>
  <si>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</si>
  <si>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</si>
  <si>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</si>
  <si>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</si>
  <si>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</si>
  <si>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</si>
  <si>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</si>
  <si>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</si>
  <si>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</si>
  <si>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</si>
  <si>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</si>
  <si>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</si>
  <si>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</si>
  <si>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</si>
  <si>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</si>
  <si>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</si>
  <si>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</si>
  <si>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</si>
  <si>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</si>
  <si>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</si>
  <si>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</si>
  <si>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</si>
  <si>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</si>
  <si>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</si>
  <si>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</si>
  <si>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</si>
  <si>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</si>
  <si>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</si>
  <si>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</si>
  <si>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</si>
  <si>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</si>
  <si>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</si>
  <si>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</si>
  <si>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</si>
  <si>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</si>
  <si>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</si>
  <si>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</si>
  <si>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</si>
  <si>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</si>
  <si>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</si>
  <si>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</si>
  <si>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</si>
  <si>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</si>
  <si>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</si>
  <si>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</si>
  <si>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</si>
  <si>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</si>
  <si>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</si>
  <si>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</si>
  <si>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</si>
  <si>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</si>
  <si>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</si>
  <si>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</si>
  <si>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</si>
  <si>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</si>
  <si>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</si>
  <si>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</si>
  <si>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</si>
  <si>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</si>
  <si>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</si>
  <si>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</si>
  <si>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</si>
  <si>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</si>
  <si>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</si>
  <si>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</si>
  <si>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</si>
  <si>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</si>
  <si>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</si>
  <si>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</si>
  <si>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</si>
  <si>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</si>
  <si>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</si>
  <si>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</si>
  <si>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</si>
  <si>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</si>
  <si>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</si>
  <si>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</si>
  <si>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</si>
  <si>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</si>
  <si>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</si>
  <si>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</si>
  <si>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</si>
  <si>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</si>
  <si>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</si>
  <si>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</si>
  <si>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</si>
  <si>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</si>
  <si>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</si>
  <si>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</si>
  <si>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</si>
  <si>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</si>
  <si>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</si>
  <si>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</si>
  <si>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</si>
  <si>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</si>
  <si>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</si>
  <si>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</si>
  <si>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</si>
  <si>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</si>
  <si>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</si>
  <si>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</si>
  <si>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</si>
  <si>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</si>
  <si>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</si>
  <si>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</si>
  <si>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</si>
  <si>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</si>
  <si>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</si>
  <si>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</si>
  <si>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</si>
  <si>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</si>
  <si>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</si>
  <si>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</si>
  <si>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</si>
  <si>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</si>
  <si>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</si>
  <si>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</si>
  <si>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</si>
  <si>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</si>
  <si>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</si>
  <si>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</si>
  <si>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</si>
  <si>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</si>
  <si>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</si>
  <si>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</si>
  <si>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</si>
  <si>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</si>
  <si>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</si>
  <si>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</si>
  <si>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</si>
  <si>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</si>
  <si>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</si>
  <si>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</si>
  <si>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</si>
  <si>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</si>
  <si>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</si>
  <si>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</si>
  <si>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</si>
  <si>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</si>
  <si>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</si>
  <si>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</si>
  <si>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</si>
  <si>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</si>
  <si>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</si>
  <si>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</si>
  <si>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</si>
  <si>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</si>
  <si>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</si>
  <si>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</si>
  <si>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</si>
  <si>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</si>
  <si>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</si>
  <si>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</si>
  <si>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</si>
  <si>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</si>
  <si>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</si>
  <si>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</si>
  <si>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</si>
  <si>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</si>
  <si>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</si>
  <si>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</si>
  <si>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</si>
  <si>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</si>
  <si>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</si>
  <si>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</si>
  <si>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</si>
  <si>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</si>
  <si>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</si>
  <si>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</si>
  <si>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</si>
  <si>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</si>
  <si>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</si>
  <si>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</si>
  <si>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</si>
  <si>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</si>
  <si>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</si>
  <si>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</si>
  <si>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</si>
  <si>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</si>
  <si>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</si>
  <si>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</si>
  <si>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</si>
  <si>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</si>
  <si>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</si>
  <si>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</si>
  <si>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</si>
  <si>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</si>
  <si>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</si>
  <si>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</si>
  <si>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</si>
  <si>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</si>
  <si>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</si>
  <si>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</si>
  <si>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</si>
  <si>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</si>
  <si>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</si>
  <si>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</si>
  <si>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</si>
  <si>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</si>
  <si>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</si>
  <si>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</si>
  <si>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</si>
  <si>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</si>
  <si>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</si>
  <si>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</si>
  <si>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</si>
  <si>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</si>
  <si>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</si>
  <si>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</si>
  <si>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</si>
  <si>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</si>
  <si>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</si>
  <si>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</si>
  <si>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</si>
  <si>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</si>
  <si>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</si>
  <si>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</si>
  <si>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</si>
  <si>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</si>
  <si>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</si>
  <si>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</si>
  <si>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</si>
  <si>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</si>
  <si>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</si>
  <si>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</si>
  <si>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</si>
  <si>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</si>
  <si>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</si>
  <si>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</si>
  <si>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</si>
  <si>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</si>
  <si>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</si>
  <si>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</si>
  <si>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</si>
  <si>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</si>
  <si>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</si>
  <si>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</si>
  <si>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</si>
  <si>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</si>
  <si>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</si>
  <si>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</si>
  <si>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</si>
  <si>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</si>
  <si>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</si>
  <si>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</si>
  <si>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</si>
  <si>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</si>
  <si>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</si>
  <si>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</si>
  <si>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</si>
  <si>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</si>
  <si>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</si>
  <si>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</si>
  <si>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</si>
  <si>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</si>
  <si>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</si>
  <si>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</si>
  <si>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</si>
  <si>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</si>
  <si>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</si>
  <si>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</si>
  <si>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</si>
  <si>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</si>
  <si>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</si>
  <si>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</si>
  <si>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</si>
  <si>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</si>
  <si>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</si>
  <si>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</si>
  <si>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</si>
  <si>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</si>
  <si>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</si>
  <si>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</si>
  <si>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</si>
  <si>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</si>
  <si>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</si>
  <si>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</si>
  <si>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</si>
  <si>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</si>
  <si>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</si>
  <si>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</si>
  <si>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</si>
  <si>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</si>
  <si>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</si>
  <si>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</si>
  <si>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</si>
  <si>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</si>
  <si>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</si>
  <si>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</si>
  <si>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</si>
  <si>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</si>
  <si>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</si>
  <si>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</si>
  <si>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</si>
  <si>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</si>
  <si>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</si>
  <si>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</si>
  <si>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</si>
  <si>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</si>
  <si>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</si>
  <si>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</si>
  <si>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</si>
  <si>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</si>
  <si>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</si>
  <si>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</si>
  <si>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</si>
  <si>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</si>
  <si>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</si>
  <si>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</si>
  <si>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</si>
  <si>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</si>
  <si>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</si>
  <si>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</si>
  <si>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</si>
  <si>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</si>
  <si>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</si>
  <si>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</si>
  <si>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</si>
  <si>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</si>
  <si>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</si>
  <si>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</si>
  <si>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</si>
  <si>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</si>
  <si>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</si>
  <si>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</si>
  <si>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</si>
  <si>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</si>
  <si>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</si>
  <si>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</si>
  <si>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</si>
  <si>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</si>
  <si>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</si>
  <si>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</si>
  <si>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</si>
  <si>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</si>
  <si>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</si>
  <si>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</si>
  <si>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</si>
  <si>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</si>
  <si>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</si>
  <si>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</si>
  <si>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</si>
  <si>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</si>
  <si>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</si>
  <si>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</si>
  <si>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</si>
  <si>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</si>
  <si>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</si>
  <si>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</si>
  <si>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</si>
  <si>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</si>
  <si>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</si>
  <si>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</si>
  <si>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</si>
  <si>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</si>
  <si>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</si>
  <si>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</si>
  <si>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</si>
  <si>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</si>
  <si>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</si>
  <si>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</si>
  <si>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</si>
  <si>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</si>
  <si>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</si>
  <si>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</si>
  <si>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</si>
  <si>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</si>
  <si>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</si>
  <si>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</si>
  <si>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</si>
  <si>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</si>
  <si>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</si>
  <si>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</si>
  <si>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</si>
  <si>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</si>
  <si>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</si>
  <si>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</si>
  <si>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</si>
  <si>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</si>
  <si>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</si>
  <si>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</si>
  <si>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</si>
  <si>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</si>
  <si>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</si>
  <si>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</si>
  <si>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</si>
  <si>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</si>
  <si>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</si>
  <si>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</si>
  <si>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</si>
  <si>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</si>
  <si>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</si>
  <si>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</si>
  <si>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</si>
  <si>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</si>
  <si>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</si>
  <si>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</si>
  <si>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</si>
  <si>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</si>
  <si>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</si>
  <si>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</si>
  <si>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</si>
  <si>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</si>
  <si>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</si>
  <si>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</si>
  <si>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</si>
  <si>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</si>
  <si>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</si>
  <si>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</si>
  <si>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</si>
  <si>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</si>
  <si>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</si>
  <si>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</si>
  <si>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</si>
  <si>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</si>
  <si>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</si>
  <si>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</si>
  <si>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</si>
  <si>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</si>
  <si>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</si>
  <si>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</si>
  <si>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</si>
  <si>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</si>
  <si>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</si>
  <si>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</si>
  <si>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</si>
  <si>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</si>
  <si>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</si>
  <si>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</si>
  <si>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</si>
  <si>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</si>
  <si>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</si>
  <si>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</si>
  <si>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</si>
  <si>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</si>
  <si>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</si>
  <si>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</si>
  <si>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</si>
  <si>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</si>
  <si>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</si>
  <si>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</si>
  <si>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</si>
  <si>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</si>
  <si>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</si>
  <si>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</si>
  <si>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</si>
  <si>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</si>
  <si>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</si>
  <si>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</si>
  <si>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</si>
  <si>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</si>
  <si>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</si>
  <si>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</si>
  <si>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</si>
  <si>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</si>
  <si>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</si>
  <si>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</si>
  <si>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</si>
  <si>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</si>
  <si>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</si>
  <si>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</si>
  <si>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</si>
  <si>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</si>
  <si>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</si>
  <si>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</si>
  <si>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</si>
  <si>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</si>
  <si>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</si>
  <si>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</si>
  <si>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</si>
  <si>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</si>
  <si>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</si>
  <si>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</si>
  <si>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</si>
  <si>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</si>
  <si>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</si>
  <si>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</si>
  <si>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</si>
  <si>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</si>
  <si>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</si>
  <si>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</si>
  <si>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</si>
  <si>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</si>
  <si>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</si>
  <si>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</si>
  <si>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</si>
  <si>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</si>
  <si>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</si>
  <si>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</si>
  <si>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</si>
  <si>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</si>
  <si>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</si>
  <si>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</si>
  <si>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</si>
  <si>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</si>
  <si>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</si>
  <si>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</si>
  <si>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</si>
  <si>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</si>
  <si>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</si>
  <si>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</si>
  <si>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</si>
  <si>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</si>
  <si>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</si>
  <si>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</si>
  <si>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</si>
  <si>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</si>
  <si>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</si>
  <si>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</si>
  <si>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</si>
  <si>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</si>
  <si>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</si>
  <si>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</si>
  <si>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</si>
  <si>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</si>
  <si>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</si>
  <si>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</si>
  <si>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</si>
  <si>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</si>
  <si>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</si>
  <si>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</si>
  <si>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</si>
  <si>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</si>
  <si>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</si>
  <si>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</si>
  <si>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</si>
  <si>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</si>
  <si>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</si>
  <si>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</si>
  <si>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</si>
  <si>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</si>
  <si>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</si>
  <si>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</si>
  <si>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</si>
  <si>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</si>
  <si>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</si>
  <si>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</si>
  <si>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</si>
  <si>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</si>
  <si>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</si>
  <si>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</si>
  <si>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</si>
  <si>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</si>
  <si>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</si>
  <si>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</si>
  <si>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</si>
  <si>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</si>
  <si>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</si>
  <si>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</si>
  <si>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</si>
  <si>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</si>
  <si>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</si>
  <si>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</si>
  <si>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</si>
  <si>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</si>
  <si>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</si>
  <si>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</si>
  <si>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</si>
  <si>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</si>
  <si>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</si>
  <si>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</si>
  <si>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</si>
  <si>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</si>
  <si>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</si>
  <si>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</si>
  <si>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</si>
  <si>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</si>
  <si>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</si>
  <si>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</si>
  <si>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</si>
  <si>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</si>
  <si>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</si>
  <si>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</si>
  <si>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</si>
  <si>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</si>
  <si>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</si>
  <si>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</si>
  <si>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</si>
  <si>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</si>
  <si>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</si>
  <si>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</si>
  <si>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</si>
  <si>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</si>
  <si>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</si>
  <si>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</si>
  <si>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</si>
  <si>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</si>
  <si>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</si>
  <si>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</si>
  <si>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</si>
  <si>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</si>
  <si>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</si>
  <si>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</si>
  <si>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</si>
  <si>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</si>
  <si>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</si>
  <si>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</si>
  <si>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</si>
  <si>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</si>
  <si>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</si>
  <si>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</si>
  <si>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</si>
  <si>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</si>
  <si>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</si>
  <si>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</si>
  <si>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</si>
  <si>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</si>
  <si>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</si>
  <si>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</si>
  <si>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</si>
  <si>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</si>
  <si>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</si>
  <si>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</si>
  <si>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</si>
  <si>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</si>
  <si>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</si>
  <si>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</si>
  <si>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</si>
  <si>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</si>
  <si>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</si>
  <si>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</si>
  <si>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</si>
  <si>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</si>
  <si>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</si>
  <si>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</si>
  <si>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</si>
  <si>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</si>
  <si>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</si>
  <si>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</si>
  <si>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</si>
  <si>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</si>
  <si>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</si>
  <si>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</si>
  <si>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</si>
  <si>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</si>
  <si>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</si>
  <si>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</si>
  <si>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</si>
  <si>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</si>
  <si>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</si>
  <si>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</si>
  <si>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</si>
  <si>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</si>
  <si>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</si>
  <si>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</si>
  <si>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</si>
  <si>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</si>
  <si>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</si>
  <si>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</si>
  <si>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</si>
  <si>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</si>
  <si>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</si>
  <si>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</si>
  <si>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</si>
  <si>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</si>
  <si>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</si>
  <si>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</si>
  <si>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</si>
  <si>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</si>
  <si>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</si>
  <si>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</si>
  <si>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</si>
  <si>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</si>
  <si>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</si>
  <si>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</si>
  <si>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</si>
  <si>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</si>
  <si>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</si>
  <si>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</si>
  <si>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</si>
  <si>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</si>
  <si>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</si>
  <si>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</si>
  <si>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</si>
  <si>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</si>
  <si>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</si>
  <si>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</si>
  <si>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</si>
  <si>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</si>
  <si>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</si>
  <si>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</si>
  <si>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</si>
  <si>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</si>
  <si>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</si>
  <si>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</si>
  <si>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</si>
  <si>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</si>
  <si>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</si>
  <si>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</si>
  <si>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</si>
  <si>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</si>
  <si>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</si>
  <si>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</si>
  <si>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</si>
  <si>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</si>
  <si>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</si>
  <si>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</si>
  <si>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</si>
  <si>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</si>
  <si>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</si>
  <si>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</si>
  <si>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</si>
  <si>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</si>
  <si>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</si>
  <si>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</si>
  <si>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</si>
  <si>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</si>
  <si>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</si>
  <si>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</si>
  <si>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</si>
  <si>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</si>
  <si>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</si>
  <si>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</si>
  <si>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</si>
  <si>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</si>
  <si>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</si>
  <si>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</si>
  <si>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</si>
  <si>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</si>
  <si>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</si>
  <si>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</si>
  <si>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</si>
  <si>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</si>
  <si>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</si>
  <si>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</si>
  <si>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</si>
  <si>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</si>
  <si>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</si>
  <si>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</si>
  <si>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</si>
  <si>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</si>
  <si>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</si>
  <si>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</si>
  <si>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</si>
  <si>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</si>
  <si>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</si>
  <si>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</si>
  <si>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</si>
  <si>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</si>
  <si>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</si>
  <si>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</si>
  <si>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</si>
  <si>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</si>
  <si>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</si>
  <si>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</si>
  <si>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</si>
  <si>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</si>
  <si>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</si>
  <si>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</si>
  <si>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</si>
  <si>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</si>
  <si>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</si>
  <si>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</si>
  <si>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</si>
  <si>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</si>
  <si>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</si>
  <si>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</si>
  <si>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</si>
  <si>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</si>
  <si>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</si>
  <si>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</si>
  <si>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</si>
  <si>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</si>
  <si>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</si>
  <si>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</si>
  <si>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</si>
  <si>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</si>
  <si>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</si>
  <si>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</si>
  <si>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</si>
  <si>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</si>
  <si>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</si>
  <si>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</si>
  <si>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</si>
  <si>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</si>
  <si>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</si>
  <si>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</si>
  <si>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</si>
  <si>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</si>
  <si>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</si>
  <si>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</si>
  <si>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</si>
  <si>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</si>
  <si>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</si>
  <si>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</si>
  <si>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</si>
  <si>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</si>
  <si>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</si>
  <si>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</si>
  <si>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</si>
  <si>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</si>
  <si>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</si>
  <si>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</si>
  <si>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</si>
  <si>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</si>
  <si>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</si>
  <si>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</si>
  <si>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</si>
  <si>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</si>
  <si>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</si>
  <si>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</si>
  <si>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</si>
  <si>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</si>
  <si>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</si>
  <si>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</si>
  <si>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</si>
  <si>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</si>
  <si>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</si>
  <si>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</si>
  <si>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</si>
  <si>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</si>
  <si>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</si>
  <si>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</si>
  <si>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</si>
  <si>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</si>
  <si>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</si>
  <si>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</si>
  <si>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</si>
  <si>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</si>
  <si>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</si>
  <si>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</si>
  <si>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</si>
  <si>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</si>
  <si>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</si>
  <si>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</si>
  <si>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</si>
  <si>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</si>
  <si>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</si>
  <si>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</si>
  <si>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</si>
  <si>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</si>
  <si>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</si>
  <si>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</si>
  <si>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</si>
  <si>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</si>
  <si>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</si>
  <si>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</si>
  <si>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</si>
  <si>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</si>
  <si>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</si>
  <si>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</si>
  <si>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</si>
  <si>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</si>
  <si>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</si>
  <si>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</si>
  <si>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</si>
  <si>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</si>
  <si>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</si>
  <si>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</si>
  <si>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</si>
  <si>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</si>
  <si>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</si>
  <si>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</si>
  <si>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</si>
  <si>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</si>
  <si>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</si>
  <si>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</si>
  <si>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</si>
  <si>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</si>
  <si>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</si>
  <si>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</si>
  <si>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</si>
  <si>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</si>
  <si>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</si>
  <si>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</si>
  <si>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</si>
  <si>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</si>
  <si>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</si>
  <si>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</si>
  <si>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</si>
  <si>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</si>
  <si>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</si>
  <si>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</si>
  <si>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</si>
  <si>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</si>
  <si>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</si>
  <si>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</si>
  <si>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</si>
  <si>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</si>
  <si>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</si>
  <si>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</si>
  <si>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</si>
  <si>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</si>
  <si>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</si>
  <si>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</si>
  <si>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</si>
  <si>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</si>
  <si>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</si>
  <si>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</si>
  <si>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</si>
  <si>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</si>
  <si>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</si>
  <si>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</si>
  <si>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</si>
  <si>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</si>
  <si>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</si>
  <si>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</si>
  <si>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</si>
  <si>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</si>
  <si>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</si>
  <si>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</si>
  <si>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</si>
  <si>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</si>
  <si>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</si>
  <si>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</si>
  <si>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</si>
  <si>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</si>
  <si>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</si>
  <si>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</si>
  <si>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</si>
  <si>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</si>
  <si>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</si>
  <si>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</si>
  <si>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</si>
  <si>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</si>
  <si>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</si>
  <si>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</si>
  <si>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</si>
  <si>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</si>
  <si>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</si>
  <si>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</si>
  <si>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</si>
  <si>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</si>
  <si>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</si>
  <si>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</si>
  <si>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</si>
  <si>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</si>
  <si>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</si>
  <si>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</si>
  <si>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</si>
  <si>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</si>
  <si>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</si>
  <si>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</si>
  <si>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</si>
  <si>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</si>
  <si>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</si>
  <si>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</si>
  <si>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</si>
  <si>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</si>
  <si>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</si>
  <si>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</si>
  <si>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</si>
  <si>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</si>
  <si>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</si>
  <si>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</si>
  <si>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</si>
  <si>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</si>
  <si>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</si>
  <si>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</si>
  <si>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</si>
  <si>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</si>
  <si>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</si>
  <si>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</si>
  <si>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</si>
  <si>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</si>
  <si>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</si>
  <si>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</si>
  <si>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</si>
  <si>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</si>
  <si>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</si>
  <si>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</si>
  <si>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</si>
  <si>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</si>
  <si>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</si>
  <si>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</si>
  <si>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</si>
  <si>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</si>
  <si>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</si>
  <si>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</si>
  <si>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</si>
  <si>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</si>
  <si>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</si>
  <si>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</si>
  <si>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</si>
  <si>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</si>
  <si>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</si>
  <si>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</si>
  <si>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</si>
  <si>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</si>
  <si>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</si>
  <si>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</si>
  <si>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</si>
  <si>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</si>
  <si>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</si>
  <si>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</si>
  <si>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</si>
  <si>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</si>
  <si>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</si>
  <si>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</si>
  <si>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</si>
  <si>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</si>
  <si>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</si>
  <si>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</si>
  <si>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</si>
  <si>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</si>
  <si>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</si>
  <si>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</si>
  <si>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</si>
  <si>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</si>
  <si>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</si>
  <si>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</si>
  <si>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</si>
  <si>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</si>
  <si>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</si>
  <si>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</si>
  <si>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</si>
  <si>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</si>
  <si>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</si>
  <si>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</si>
  <si>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</si>
  <si>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</si>
  <si>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</si>
  <si>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</si>
  <si>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</si>
  <si>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</si>
  <si>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</si>
  <si>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</si>
  <si>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</si>
  <si>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</si>
  <si>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</si>
  <si>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</si>
  <si>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</si>
  <si>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</si>
  <si>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</si>
  <si>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</si>
  <si>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</si>
  <si>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</si>
  <si>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</si>
  <si>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</si>
  <si>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</si>
  <si>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</si>
  <si>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</si>
  <si>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</si>
  <si>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</si>
  <si>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</si>
  <si>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</si>
  <si>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</si>
  <si>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</si>
  <si>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</si>
  <si>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</si>
  <si>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</si>
  <si>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</si>
  <si>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</si>
  <si>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</si>
  <si>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</si>
  <si>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</si>
  <si>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</si>
  <si>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</si>
  <si>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</si>
  <si>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</si>
  <si>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</si>
  <si>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</si>
  <si>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</si>
  <si>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</si>
  <si>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</si>
  <si>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</si>
  <si>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</si>
  <si>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</si>
  <si>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</si>
  <si>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</si>
  <si>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</si>
  <si>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</si>
  <si>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</si>
  <si>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</si>
  <si>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</si>
  <si>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</si>
  <si>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</si>
  <si>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</si>
  <si>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</si>
  <si>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</si>
  <si>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</si>
  <si>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</si>
  <si>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</si>
  <si>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</si>
  <si>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</si>
  <si>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</si>
  <si>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</si>
  <si>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</si>
  <si>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</si>
  <si>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</si>
  <si>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</si>
  <si>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</si>
  <si>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</si>
  <si>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</si>
  <si>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</si>
  <si>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</si>
  <si>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</si>
  <si>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</si>
  <si>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</si>
  <si>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</si>
  <si>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</si>
  <si>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</si>
  <si>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</si>
  <si>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</si>
  <si>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</si>
  <si>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</si>
  <si>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</si>
  <si>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</si>
  <si>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</si>
  <si>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</si>
  <si>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</si>
  <si>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</si>
  <si>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</si>
  <si>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</si>
  <si>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</si>
  <si>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</si>
  <si>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</si>
  <si>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</si>
  <si>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</si>
  <si>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</si>
  <si>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</si>
  <si>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</si>
  <si>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</si>
  <si>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</si>
  <si>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</si>
  <si>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</si>
  <si>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</si>
  <si>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</si>
  <si>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</si>
  <si>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</si>
  <si>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</si>
  <si>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</si>
  <si>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</si>
  <si>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</si>
  <si>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</si>
  <si>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</si>
  <si>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</si>
  <si>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</si>
  <si>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</si>
  <si>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</si>
  <si>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</si>
  <si>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</si>
  <si>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</si>
  <si>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</si>
  <si>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</si>
  <si>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</si>
  <si>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</si>
  <si>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</si>
  <si>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</si>
  <si>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</si>
  <si>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</si>
  <si>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</si>
  <si>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</si>
  <si>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</si>
  <si>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</si>
  <si>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</si>
  <si>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</si>
  <si>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</si>
  <si>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</si>
  <si>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</si>
  <si>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</si>
  <si>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</si>
  <si>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</si>
  <si>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</si>
  <si>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</si>
  <si>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</si>
  <si>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</si>
  <si>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</si>
  <si>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</si>
  <si>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</si>
  <si>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</si>
  <si>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</si>
  <si>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</si>
  <si>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</si>
  <si>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</si>
  <si>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</si>
  <si>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</si>
  <si>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</si>
  <si>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</si>
  <si>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</si>
  <si>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</si>
  <si>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</si>
  <si>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</si>
  <si>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</si>
  <si>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</si>
  <si>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</si>
  <si>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</si>
  <si>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</si>
  <si>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</si>
  <si>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</si>
  <si>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</si>
  <si>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</si>
  <si>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</si>
  <si>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</si>
  <si>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</si>
  <si>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</si>
  <si>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</si>
  <si>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</si>
  <si>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</si>
  <si>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</si>
  <si>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</si>
  <si>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</si>
  <si>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</si>
  <si>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</si>
  <si>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</si>
  <si>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</si>
  <si>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</si>
  <si>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</si>
  <si>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</si>
  <si>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</si>
  <si>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</si>
  <si>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</si>
  <si>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</si>
  <si>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</si>
  <si>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</si>
  <si>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</si>
  <si>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</si>
  <si>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</si>
  <si>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</si>
  <si>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</si>
  <si>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</si>
  <si>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</si>
  <si>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</si>
  <si>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</si>
  <si>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</si>
  <si>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</si>
  <si>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</si>
  <si>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</si>
  <si>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</si>
  <si>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</si>
  <si>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</si>
  <si>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</si>
  <si>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</si>
  <si>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</si>
  <si>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</si>
  <si>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</si>
  <si>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</si>
  <si>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</si>
  <si>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</si>
  <si>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</si>
  <si>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</si>
  <si>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</si>
  <si>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</si>
  <si>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</si>
  <si>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</si>
  <si>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</si>
  <si>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</si>
  <si>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</si>
  <si>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</si>
  <si>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</si>
  <si>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</si>
  <si>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</si>
  <si>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</si>
  <si>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</si>
  <si>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</si>
  <si>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</si>
  <si>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</si>
  <si>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</si>
  <si>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</si>
  <si>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</si>
  <si>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</si>
  <si>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</si>
  <si>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</si>
  <si>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</si>
  <si>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</si>
  <si>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</si>
  <si>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</si>
  <si>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</si>
  <si>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</si>
  <si>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</si>
  <si>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</si>
  <si>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</si>
  <si>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</si>
  <si>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</si>
  <si>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</si>
  <si>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</si>
  <si>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</si>
  <si>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</si>
  <si>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</si>
  <si>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</si>
  <si>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</si>
  <si>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</si>
  <si>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</si>
  <si>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</si>
  <si>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</si>
  <si>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</si>
  <si>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</si>
  <si>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</si>
  <si>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</si>
  <si>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</si>
  <si>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</si>
  <si>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</si>
  <si>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</si>
  <si>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</si>
  <si>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</si>
  <si>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</si>
  <si>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</si>
  <si>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</si>
  <si>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</si>
  <si>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</si>
  <si>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</si>
  <si>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</si>
  <si>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</si>
  <si>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</si>
  <si>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</si>
  <si>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</si>
  <si>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</si>
  <si>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</si>
  <si>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</si>
  <si>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</si>
  <si>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</si>
  <si>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</si>
  <si>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</si>
  <si>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</si>
  <si>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</si>
  <si>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</si>
  <si>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</si>
  <si>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</si>
  <si>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</si>
  <si>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</si>
  <si>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</si>
  <si>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</si>
  <si>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</si>
  <si>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</si>
  <si>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</si>
  <si>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</si>
  <si>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</si>
  <si>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</si>
  <si>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</si>
  <si>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</si>
  <si>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</si>
  <si>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</si>
  <si>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</si>
  <si>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</si>
  <si>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</si>
  <si>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</si>
  <si>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</si>
  <si>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</si>
  <si>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</si>
  <si>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</si>
  <si>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</si>
  <si>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</si>
  <si>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</si>
  <si>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</si>
  <si>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</si>
  <si>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</si>
  <si>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</si>
  <si>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</si>
  <si>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</si>
  <si>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</si>
  <si>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</si>
  <si>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</si>
  <si>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</si>
  <si>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</si>
  <si>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</si>
  <si>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</si>
  <si>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</si>
  <si>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</si>
  <si>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</si>
  <si>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</si>
  <si>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</si>
  <si>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</si>
  <si>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</si>
  <si>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</si>
  <si>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</si>
  <si>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</si>
  <si>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</si>
  <si>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</si>
  <si>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</si>
  <si>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</si>
  <si>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</si>
  <si>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</si>
  <si>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</si>
  <si>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</si>
  <si>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</si>
  <si>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</si>
  <si>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</si>
  <si>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</si>
  <si>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</si>
  <si>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</si>
  <si>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</si>
  <si>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</si>
  <si>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</si>
  <si>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</si>
  <si>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</si>
  <si>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</si>
  <si>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</si>
  <si>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</si>
  <si>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</si>
  <si>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</si>
  <si>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</si>
  <si>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</si>
  <si>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</si>
  <si>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</si>
  <si>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</si>
  <si>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</si>
  <si>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</si>
  <si>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</si>
  <si>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</si>
  <si>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</si>
  <si>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</si>
  <si>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</si>
  <si>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</si>
  <si>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</si>
  <si>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</si>
  <si>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</si>
  <si>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</si>
  <si>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</si>
  <si>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</si>
  <si>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</si>
  <si>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</si>
  <si>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</si>
  <si>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</si>
  <si>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</si>
  <si>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</si>
  <si>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</si>
  <si>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</si>
  <si>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</si>
  <si>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</si>
  <si>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</si>
  <si>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</si>
  <si>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</si>
  <si>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</si>
  <si>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</si>
  <si>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</si>
  <si>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</si>
  <si>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</si>
  <si>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</si>
  <si>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</si>
  <si>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</si>
  <si>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</si>
  <si>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</si>
  <si>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</si>
  <si>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</si>
  <si>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</si>
  <si>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</si>
  <si>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</si>
  <si>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</si>
  <si>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</si>
  <si>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</si>
  <si>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</si>
  <si>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</si>
  <si>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</si>
  <si>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</si>
  <si>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</si>
  <si>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</si>
  <si>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</si>
  <si>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</si>
  <si>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</si>
  <si>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</si>
  <si>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</si>
  <si>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</si>
  <si>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</si>
  <si>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</si>
  <si>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</si>
  <si>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</si>
  <si>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</si>
  <si>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</si>
  <si>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</si>
  <si>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</si>
  <si>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</si>
  <si>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</si>
  <si>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</si>
  <si>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</si>
  <si>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</si>
  <si>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</si>
  <si>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</si>
  <si>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</si>
  <si>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</si>
  <si>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</si>
  <si>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</si>
  <si>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</si>
  <si>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</si>
  <si>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</si>
  <si>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</si>
  <si>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</si>
  <si>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</si>
  <si>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</si>
  <si>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</si>
  <si>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</si>
  <si>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</si>
  <si>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</si>
  <si>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</si>
  <si>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</si>
  <si>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</si>
  <si>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</si>
  <si>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</si>
  <si>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</si>
  <si>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</si>
  <si>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</si>
  <si>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</si>
  <si>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</si>
  <si>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</si>
  <si>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</si>
  <si>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</si>
  <si>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</si>
  <si>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</si>
  <si>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</si>
  <si>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</si>
  <si>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</si>
  <si>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</si>
  <si>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</si>
  <si>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</si>
  <si>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</si>
  <si>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</si>
  <si>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</si>
  <si>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</si>
  <si>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</si>
  <si>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</si>
  <si>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</si>
  <si>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</si>
  <si>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</si>
  <si>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</si>
  <si>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</si>
  <si>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</si>
  <si>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</si>
  <si>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</si>
  <si>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</si>
  <si>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</si>
  <si>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</si>
  <si>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</si>
  <si>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</si>
  <si>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</si>
  <si>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</si>
  <si>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</si>
  <si>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</si>
  <si>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</si>
  <si>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</si>
  <si>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</si>
  <si>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</si>
  <si>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</si>
  <si>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</si>
  <si>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</si>
  <si>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</si>
  <si>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</si>
  <si>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</si>
  <si>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</si>
  <si>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</si>
  <si>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</si>
  <si>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</si>
  <si>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</si>
  <si>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</si>
  <si>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</si>
  <si>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</si>
  <si>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</si>
  <si>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</si>
  <si>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</si>
  <si>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</si>
  <si>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</si>
  <si>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</si>
  <si>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</si>
  <si>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</si>
  <si>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</si>
  <si>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</si>
  <si>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</si>
  <si>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</si>
  <si>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</si>
  <si>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</si>
  <si>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</si>
  <si>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</si>
  <si>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</si>
  <si>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</si>
  <si>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</si>
  <si>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</si>
  <si>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</si>
  <si>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</si>
  <si>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</si>
  <si>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</si>
  <si>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</si>
  <si>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</si>
  <si>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</si>
  <si>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</si>
  <si>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</si>
  <si>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</si>
  <si>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</si>
  <si>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</si>
  <si>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</si>
  <si>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</si>
  <si>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</si>
  <si>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</si>
  <si>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</si>
  <si>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</si>
  <si>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</si>
  <si>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</si>
  <si>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</si>
  <si>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</si>
  <si>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</si>
  <si>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</si>
  <si>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</si>
  <si>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</si>
  <si>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</si>
  <si>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</si>
  <si>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</si>
  <si>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</si>
  <si>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</si>
  <si>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</si>
  <si>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</si>
  <si>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</si>
  <si>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</si>
  <si>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</si>
  <si>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</si>
  <si>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</si>
  <si>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</si>
  <si>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</si>
  <si>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</si>
  <si>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</si>
  <si>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</si>
  <si>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</si>
  <si>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</si>
  <si>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</si>
  <si>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</si>
  <si>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</si>
  <si>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</si>
  <si>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</si>
  <si>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</si>
  <si>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</si>
  <si>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</si>
  <si>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</si>
  <si>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</si>
  <si>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</si>
  <si>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</si>
  <si>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</si>
  <si>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</si>
  <si>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</si>
  <si>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</si>
  <si>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</si>
  <si>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</si>
  <si>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</si>
  <si>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</si>
  <si>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</si>
  <si>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</si>
  <si>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</si>
  <si>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</si>
  <si>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</si>
  <si>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</si>
  <si>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</si>
  <si>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</si>
  <si>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</si>
  <si>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</si>
  <si>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</si>
  <si>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</si>
  <si>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</si>
  <si>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</si>
  <si>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</si>
  <si>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</si>
  <si>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</si>
  <si>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</si>
  <si>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</si>
  <si>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</si>
  <si>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</si>
  <si>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</si>
  <si>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</si>
  <si>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</si>
  <si>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</si>
  <si>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</si>
  <si>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</si>
  <si>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</si>
  <si>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</si>
  <si>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</si>
  <si>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</si>
  <si>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</si>
  <si>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</si>
  <si>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</si>
  <si>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</si>
  <si>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</si>
  <si>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</si>
  <si>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</si>
  <si>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</si>
  <si>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</si>
  <si>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</si>
  <si>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</si>
  <si>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</si>
  <si>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</si>
  <si>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</si>
  <si>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</si>
  <si>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</si>
  <si>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</si>
  <si>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</si>
  <si>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</si>
  <si>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</si>
  <si>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</si>
  <si>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</si>
  <si>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</si>
  <si>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</si>
  <si>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</si>
  <si>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</si>
  <si>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</si>
  <si>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</si>
  <si>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</si>
  <si>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</si>
  <si>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</si>
  <si>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</si>
  <si>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</si>
  <si>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</si>
  <si>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</si>
  <si>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</si>
  <si>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</si>
  <si>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</si>
  <si>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</si>
  <si>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</si>
  <si>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</si>
  <si>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</si>
  <si>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</si>
  <si>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</si>
  <si>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</si>
  <si>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</si>
  <si>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</si>
  <si>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</si>
  <si>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</si>
  <si>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</si>
  <si>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</si>
  <si>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</si>
  <si>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</si>
  <si>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</si>
  <si>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</si>
  <si>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</si>
  <si>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</si>
  <si>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</si>
  <si>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</si>
  <si>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</si>
  <si>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</si>
  <si>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</si>
  <si>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</si>
  <si>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</si>
  <si>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</si>
  <si>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</si>
  <si>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</si>
  <si>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</si>
  <si>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</si>
  <si>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</si>
  <si>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</si>
  <si>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</si>
  <si>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</si>
  <si>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</si>
  <si>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</si>
  <si>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</si>
  <si>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</si>
  <si>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</si>
  <si>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</si>
  <si>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</si>
  <si>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</si>
  <si>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</si>
  <si>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</si>
  <si>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</si>
  <si>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</si>
  <si>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</si>
  <si>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</si>
  <si>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</si>
  <si>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</si>
  <si>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</si>
  <si>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</si>
  <si>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</si>
  <si>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</si>
  <si>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</si>
  <si>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</si>
  <si>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</si>
  <si>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</si>
  <si>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</si>
  <si>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</si>
  <si>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</si>
  <si>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</si>
  <si>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</si>
  <si>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</si>
  <si>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</si>
  <si>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</si>
  <si>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</si>
  <si>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</si>
  <si>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</si>
  <si>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</si>
  <si>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</si>
  <si>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</si>
  <si>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</si>
  <si>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</si>
  <si>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</si>
  <si>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</si>
  <si>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</si>
  <si>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</si>
  <si>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</si>
  <si>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</si>
  <si>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</si>
  <si>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</si>
  <si>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</si>
  <si>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</si>
  <si>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</si>
  <si>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</si>
  <si>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</si>
  <si>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</si>
  <si>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</si>
  <si>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</si>
  <si>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</si>
  <si>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</si>
  <si>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</si>
  <si>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</si>
  <si>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</si>
  <si>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</si>
  <si>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</si>
  <si>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</si>
  <si>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</si>
  <si>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</si>
  <si>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</si>
  <si>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</si>
  <si>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</si>
  <si>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</si>
  <si>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</si>
  <si>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</si>
  <si>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</si>
  <si>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</si>
  <si>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</si>
  <si>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</si>
  <si>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</si>
  <si>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</si>
  <si>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</si>
  <si>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</si>
  <si>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</si>
  <si>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</si>
  <si>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</si>
  <si>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</si>
  <si>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</si>
  <si>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</si>
  <si>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</si>
  <si>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</si>
  <si>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</si>
  <si>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</si>
  <si>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</si>
  <si>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</si>
  <si>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</si>
  <si>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</si>
  <si>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</si>
  <si>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</si>
  <si>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</si>
  <si>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</si>
  <si>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</si>
  <si>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</si>
  <si>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</si>
  <si>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</si>
  <si>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</si>
  <si>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</si>
  <si>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</si>
  <si>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</si>
  <si>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</si>
  <si>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</si>
  <si>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</si>
  <si>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</si>
  <si>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</si>
  <si>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</si>
  <si>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</si>
  <si>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</si>
  <si>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</si>
  <si>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</si>
  <si>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</si>
  <si>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</si>
  <si>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</si>
  <si>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</si>
  <si>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</si>
  <si>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</si>
  <si>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</si>
  <si>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</si>
  <si>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</si>
  <si>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</si>
  <si>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</si>
  <si>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</si>
  <si>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</si>
  <si>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</si>
  <si>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</si>
  <si>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</si>
  <si>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</si>
  <si>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</si>
  <si>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</si>
  <si>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</si>
  <si>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</si>
  <si>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</si>
  <si>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</si>
  <si>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</si>
  <si>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</si>
  <si>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</si>
  <si>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</si>
  <si>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</si>
  <si>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</si>
  <si>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</si>
  <si>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</si>
  <si>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</si>
  <si>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</si>
  <si>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</si>
  <si>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</si>
  <si>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</si>
  <si>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</si>
  <si>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</si>
  <si>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</si>
  <si>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</si>
  <si>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</si>
  <si>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</si>
  <si>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</si>
  <si>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</si>
  <si>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</si>
  <si>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</si>
  <si>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</si>
  <si>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</si>
  <si>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</si>
  <si>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</si>
  <si>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</si>
  <si>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</si>
  <si>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</si>
  <si>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</si>
  <si>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</si>
  <si>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</si>
  <si>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</si>
  <si>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</si>
  <si>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</si>
  <si>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</si>
  <si>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</si>
  <si>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</si>
  <si>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</si>
  <si>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</si>
  <si>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</si>
  <si>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</si>
  <si>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</si>
  <si>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</si>
  <si>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</si>
  <si>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</si>
  <si>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</si>
  <si>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</si>
  <si>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</si>
  <si>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</si>
  <si>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</si>
  <si>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</si>
  <si>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</si>
  <si>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</si>
  <si>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</si>
  <si>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</si>
  <si>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</si>
  <si>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</si>
  <si>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</si>
  <si>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</si>
  <si>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</si>
  <si>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</si>
  <si>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</si>
  <si>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</si>
  <si>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</si>
  <si>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</si>
  <si>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</si>
  <si>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</si>
  <si>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</si>
  <si>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</si>
  <si>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</si>
  <si>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</si>
  <si>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</si>
  <si>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</si>
  <si>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</si>
  <si>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</si>
  <si>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</si>
  <si>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</si>
  <si>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</si>
  <si>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</si>
  <si>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</si>
  <si>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</si>
  <si>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</si>
  <si>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</si>
  <si>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</si>
  <si>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</si>
  <si>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</si>
  <si>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</si>
  <si>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</si>
  <si>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</si>
  <si>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</si>
  <si>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</si>
  <si>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</si>
  <si>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</si>
  <si>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</si>
  <si>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</si>
  <si>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</si>
  <si>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</si>
  <si>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</si>
  <si>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</si>
  <si>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</si>
  <si>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</si>
  <si>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</si>
  <si>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</si>
  <si>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</si>
  <si>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</si>
  <si>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</si>
  <si>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</si>
  <si>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</si>
  <si>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</si>
  <si>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</si>
  <si>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</si>
  <si>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</si>
  <si>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</si>
  <si>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</si>
  <si>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</si>
  <si>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</si>
  <si>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</si>
  <si>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</si>
  <si>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</si>
  <si>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</si>
  <si>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</si>
  <si>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</si>
  <si>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</si>
  <si>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</si>
  <si>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</si>
  <si>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</si>
  <si>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</si>
  <si>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</si>
  <si>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</si>
  <si>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</si>
  <si>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</si>
  <si>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</si>
  <si>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</si>
  <si>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</si>
  <si>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</si>
  <si>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</si>
  <si>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</si>
  <si>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</si>
  <si>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</si>
  <si>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</si>
  <si>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</si>
  <si>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</si>
  <si>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</si>
  <si>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</si>
  <si>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</si>
  <si>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</si>
  <si>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</si>
  <si>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</si>
  <si>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</si>
  <si>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</si>
  <si>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</si>
  <si>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</si>
  <si>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</si>
  <si>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</si>
  <si>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</si>
  <si>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</si>
  <si>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</si>
  <si>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</si>
  <si>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</si>
  <si>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</si>
  <si>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</si>
  <si>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</si>
  <si>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</si>
  <si>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</si>
  <si>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</si>
  <si>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</si>
  <si>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</si>
  <si>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</si>
  <si>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</si>
  <si>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</si>
  <si>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</si>
  <si>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</si>
  <si>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</si>
  <si>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</si>
  <si>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</si>
  <si>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</si>
  <si>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</si>
  <si>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</si>
  <si>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</si>
  <si>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</si>
  <si>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</si>
  <si>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</si>
  <si>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</si>
  <si>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</si>
  <si>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</si>
  <si>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</si>
  <si>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</si>
  <si>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</si>
  <si>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</si>
  <si>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</si>
  <si>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</si>
  <si>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</si>
  <si>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</si>
  <si>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</si>
  <si>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</si>
  <si>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</si>
  <si>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</si>
  <si>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</si>
  <si>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</si>
  <si>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</si>
  <si>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</si>
  <si>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</si>
  <si>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</si>
  <si>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</si>
  <si>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</si>
  <si>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</si>
  <si>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</si>
  <si>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</si>
  <si>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</si>
  <si>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</si>
  <si>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</si>
  <si>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</si>
  <si>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</si>
  <si>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</si>
  <si>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</si>
  <si>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</si>
  <si>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</si>
  <si>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</si>
  <si>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</si>
  <si>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</si>
  <si>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</si>
  <si>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</si>
  <si>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</si>
  <si>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</si>
  <si>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</si>
  <si>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</si>
  <si>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</si>
  <si>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</si>
  <si>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</si>
  <si>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</si>
  <si>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</si>
  <si>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</si>
  <si>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</si>
  <si>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</si>
  <si>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</si>
  <si>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</si>
  <si>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</si>
  <si>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</si>
  <si>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</si>
  <si>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</si>
  <si>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</si>
  <si>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</si>
  <si>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</si>
  <si>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</si>
  <si>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</si>
  <si>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</si>
  <si>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</si>
  <si>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</si>
  <si>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</si>
  <si>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</si>
  <si>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</si>
  <si>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</si>
  <si>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</si>
  <si>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</si>
  <si>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</si>
  <si>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</si>
  <si>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</si>
  <si>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</si>
  <si>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</si>
  <si>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</si>
  <si>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</si>
  <si>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</si>
  <si>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</si>
  <si>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</si>
  <si>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</si>
  <si>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</si>
  <si>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</si>
  <si>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</si>
  <si>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</si>
  <si>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</si>
  <si>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</si>
  <si>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</si>
  <si>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</si>
  <si>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</si>
  <si>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</si>
  <si>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</si>
  <si>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</si>
  <si>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</si>
  <si>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</si>
  <si>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</si>
  <si>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</si>
  <si>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</si>
  <si>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</si>
  <si>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</si>
  <si>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</si>
  <si>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</si>
  <si>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</si>
  <si>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</si>
  <si>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</si>
  <si>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</si>
  <si>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</si>
  <si>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</si>
  <si>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</si>
  <si>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</si>
  <si>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</si>
  <si>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</si>
  <si>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</si>
  <si>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</si>
  <si>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</si>
  <si>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</si>
  <si>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</si>
  <si>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</si>
  <si>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</si>
  <si>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</si>
  <si>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</si>
  <si>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</si>
  <si>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</si>
  <si>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</si>
  <si>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</si>
  <si>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</si>
  <si>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</si>
  <si>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</si>
  <si>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</si>
  <si>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</si>
  <si>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</si>
  <si>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</si>
  <si>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</si>
  <si>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</si>
  <si>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</si>
  <si>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</si>
  <si>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</si>
  <si>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</si>
  <si>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</si>
  <si>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</si>
  <si>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</si>
  <si>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</si>
  <si>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</si>
  <si>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</si>
  <si>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</si>
  <si>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</si>
  <si>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</si>
  <si>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</si>
  <si>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</si>
  <si>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</si>
  <si>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</si>
  <si>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</si>
  <si>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</si>
  <si>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</si>
  <si>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</si>
  <si>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</si>
  <si>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</si>
  <si>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</si>
  <si>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</si>
  <si>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</si>
  <si>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</si>
  <si>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</si>
  <si>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</si>
  <si>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</si>
  <si>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</si>
  <si>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</si>
  <si>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</si>
  <si>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</si>
  <si>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</si>
  <si>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</si>
  <si>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</si>
  <si>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</si>
  <si>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</si>
  <si>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</si>
  <si>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</si>
  <si>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</si>
  <si>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</si>
  <si>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</si>
  <si>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</si>
  <si>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</si>
  <si>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</si>
  <si>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</si>
  <si>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</si>
  <si>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</si>
  <si>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</si>
  <si>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</si>
  <si>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</si>
  <si>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</si>
  <si>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</si>
  <si>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</si>
  <si>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</si>
  <si>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</si>
  <si>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</si>
  <si>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</si>
  <si>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</si>
  <si>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</si>
  <si>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</si>
  <si>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</si>
  <si>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</si>
  <si>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</si>
  <si>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</si>
  <si>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</si>
  <si>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</si>
  <si>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</si>
  <si>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</si>
  <si>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</si>
  <si>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</si>
  <si>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</si>
  <si>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</si>
  <si>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</si>
  <si>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</si>
  <si>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</si>
  <si>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</si>
  <si>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</si>
  <si>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</si>
  <si>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</si>
  <si>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</si>
  <si>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</si>
  <si>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</si>
  <si>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</si>
  <si>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</si>
  <si>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</si>
  <si>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</si>
  <si>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</si>
  <si>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</si>
  <si>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</si>
  <si>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</si>
  <si>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</si>
  <si>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</si>
  <si>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</si>
  <si>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</si>
  <si>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</si>
  <si>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</si>
  <si>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</si>
  <si>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</si>
  <si>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</si>
  <si>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</si>
  <si>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</si>
  <si>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</si>
  <si>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</si>
  <si>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</si>
  <si>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</si>
  <si>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</si>
  <si>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</si>
  <si>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</si>
  <si>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</si>
  <si>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</si>
  <si>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</si>
  <si>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</si>
  <si>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</si>
  <si>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</si>
  <si>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</si>
  <si>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</si>
  <si>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</si>
  <si>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</si>
  <si>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</si>
  <si>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</si>
  <si>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</si>
  <si>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</si>
  <si>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</si>
  <si>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</si>
  <si>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</si>
  <si>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</si>
  <si>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</si>
  <si>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</si>
  <si>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</si>
  <si>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</si>
  <si>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</si>
  <si>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</si>
  <si>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</si>
  <si>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</si>
  <si>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</si>
  <si>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</si>
  <si>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</si>
  <si>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</si>
  <si>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</si>
  <si>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</si>
  <si>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</si>
  <si>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</si>
  <si>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</si>
  <si>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</si>
  <si>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</si>
  <si>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</si>
  <si>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</si>
  <si>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</si>
  <si>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</si>
  <si>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</si>
  <si>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</si>
  <si>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</si>
  <si>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</si>
  <si>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</si>
  <si>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</si>
  <si>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</si>
  <si>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</si>
  <si>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</si>
  <si>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</si>
  <si>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</si>
  <si>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</si>
  <si>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</si>
  <si>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</si>
  <si>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</si>
  <si>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</si>
  <si>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</si>
  <si>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</si>
  <si>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</si>
  <si>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</si>
  <si>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</si>
  <si>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</si>
  <si>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</si>
  <si>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</si>
  <si>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</si>
  <si>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</si>
  <si>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</si>
  <si>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</si>
  <si>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</si>
  <si>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</si>
  <si>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</si>
  <si>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</si>
  <si>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</si>
  <si>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</si>
  <si>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</si>
  <si>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</si>
  <si>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</si>
  <si>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</si>
  <si>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</si>
  <si>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</si>
  <si>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</si>
  <si>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</si>
  <si>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</si>
  <si>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</si>
  <si>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</si>
  <si>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</si>
  <si>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</si>
  <si>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</si>
  <si>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</si>
  <si>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</si>
  <si>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</si>
  <si>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</si>
  <si>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</si>
  <si>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</si>
  <si>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</si>
  <si>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</si>
  <si>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</si>
  <si>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</si>
  <si>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</si>
  <si>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</si>
  <si>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</si>
  <si>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</si>
  <si>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</si>
  <si>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</si>
  <si>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</si>
  <si>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</si>
  <si>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</si>
  <si>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</si>
  <si>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</si>
  <si>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</si>
  <si>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</si>
  <si>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</si>
  <si>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</si>
  <si>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</si>
  <si>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</si>
  <si>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</si>
  <si>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</si>
  <si>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</si>
  <si>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</si>
  <si>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</si>
  <si>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</si>
  <si>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</si>
  <si>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</si>
  <si>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</si>
  <si>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</si>
  <si>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</si>
  <si>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</si>
  <si>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</si>
  <si>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</si>
  <si>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</si>
  <si>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</si>
  <si>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</si>
  <si>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</si>
  <si>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</si>
  <si>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</si>
  <si>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</si>
  <si>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</si>
  <si>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</si>
  <si>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</si>
  <si>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</si>
  <si>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</si>
  <si>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</si>
  <si>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</si>
  <si>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</si>
  <si>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</si>
  <si>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</si>
  <si>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</si>
  <si>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</si>
  <si>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</si>
  <si>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</si>
  <si>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</si>
  <si>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</si>
  <si>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</si>
  <si>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</si>
  <si>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</si>
  <si>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</si>
  <si>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</si>
  <si>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</si>
  <si>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</si>
  <si>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</si>
  <si>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</si>
  <si>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</si>
  <si>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</si>
  <si>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</si>
  <si>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</si>
  <si>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</si>
  <si>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</si>
  <si>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</si>
  <si>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</si>
  <si>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</si>
  <si>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</si>
  <si>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</si>
  <si>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</si>
  <si>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</si>
  <si>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</si>
  <si>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</si>
  <si>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</si>
  <si>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</si>
  <si>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</si>
  <si>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</si>
  <si>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</si>
  <si>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</si>
  <si>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</si>
  <si>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</si>
  <si>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</si>
  <si>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</si>
  <si>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</si>
  <si>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</si>
  <si>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</si>
  <si>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</si>
  <si>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</si>
  <si>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</si>
  <si>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</si>
  <si>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</si>
  <si>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</si>
  <si>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</si>
  <si>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</si>
  <si>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</si>
  <si>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</si>
  <si>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</si>
  <si>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</si>
  <si>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</si>
  <si>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</si>
  <si>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</si>
  <si>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</si>
  <si>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</si>
  <si>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</si>
  <si>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</si>
  <si>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</si>
  <si>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</si>
  <si>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</si>
  <si>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</si>
  <si>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</si>
  <si>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</si>
  <si>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</si>
  <si>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</si>
  <si>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</si>
  <si>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</si>
  <si>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</si>
  <si>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</si>
  <si>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</si>
  <si>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</si>
  <si>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</si>
  <si>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</si>
  <si>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</si>
  <si>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</si>
  <si>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</si>
  <si>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</si>
  <si>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</si>
  <si>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</si>
  <si>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</si>
  <si>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</si>
  <si>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</si>
  <si>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</si>
  <si>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</si>
  <si>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</si>
  <si>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</si>
  <si>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</si>
  <si>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</si>
  <si>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</si>
  <si>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</si>
  <si>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</si>
  <si>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</si>
  <si>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</si>
  <si>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</si>
  <si>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</si>
  <si>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</si>
  <si>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</si>
  <si>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</si>
  <si>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</si>
  <si>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</si>
  <si>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</si>
  <si>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</si>
  <si>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</si>
  <si>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</si>
  <si>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</si>
  <si>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</si>
  <si>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</si>
  <si>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</si>
  <si>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</si>
  <si>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</si>
  <si>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</si>
  <si>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</si>
  <si>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</si>
  <si>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</si>
  <si>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</si>
  <si>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</si>
  <si>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</si>
  <si>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</si>
  <si>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</si>
  <si>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</si>
  <si>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</si>
  <si>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</si>
  <si>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</si>
  <si>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</si>
  <si>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</si>
  <si>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</si>
  <si>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</si>
  <si>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</si>
  <si>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</si>
  <si>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</si>
  <si>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</si>
  <si>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</si>
  <si>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</si>
  <si>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</si>
  <si>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</si>
  <si>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</si>
  <si>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</si>
  <si>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</si>
  <si>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</si>
  <si>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</si>
  <si>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</si>
  <si>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</si>
  <si>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</si>
  <si>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</si>
  <si>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</si>
  <si>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</si>
  <si>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</si>
  <si>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</si>
  <si>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</si>
  <si>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</si>
  <si>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</si>
  <si>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</si>
  <si>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</si>
  <si>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</si>
  <si>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</si>
  <si>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</si>
  <si>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</si>
  <si>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</si>
  <si>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</si>
  <si>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</si>
  <si>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</si>
  <si>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</si>
  <si>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</si>
  <si>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</si>
  <si>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</si>
  <si>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</si>
  <si>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</si>
  <si>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</si>
  <si>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</si>
  <si>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</si>
  <si>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</si>
  <si>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</si>
  <si>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</si>
  <si>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</si>
  <si>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</si>
  <si>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</si>
  <si>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</si>
  <si>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</si>
  <si>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</si>
  <si>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</si>
  <si>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</si>
  <si>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</si>
  <si>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</si>
  <si>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</si>
  <si>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</si>
  <si>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</si>
  <si>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</si>
  <si>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</si>
  <si>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</si>
  <si>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</si>
  <si>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</si>
  <si>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</si>
  <si>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</si>
  <si>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</si>
  <si>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</si>
  <si>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</si>
  <si>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</si>
  <si>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</si>
  <si>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</si>
  <si>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</si>
  <si>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</si>
  <si>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</si>
  <si>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</si>
  <si>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</si>
  <si>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</si>
  <si>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</si>
  <si>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</si>
  <si>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</si>
  <si>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</si>
  <si>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</si>
  <si>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</si>
  <si>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</si>
  <si>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</si>
  <si>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</si>
  <si>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</si>
  <si>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</si>
  <si>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</si>
  <si>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</si>
  <si>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</si>
  <si>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</si>
  <si>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</si>
  <si>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</si>
  <si>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</si>
  <si>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</si>
  <si>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</si>
  <si>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</si>
  <si>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</si>
  <si>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</si>
  <si>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</si>
  <si>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</si>
  <si>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</si>
  <si>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</si>
  <si>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</si>
  <si>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</si>
  <si>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</si>
  <si>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</si>
  <si>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</si>
  <si>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</si>
  <si>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</si>
  <si>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</si>
  <si>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</si>
  <si>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</si>
  <si>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</si>
  <si>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</si>
  <si>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</si>
  <si>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</si>
  <si>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</si>
  <si>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</si>
  <si>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</si>
  <si>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</si>
  <si>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</si>
  <si>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</si>
  <si>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</si>
  <si>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</si>
  <si>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</si>
  <si>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</si>
  <si>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</si>
  <si>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</si>
  <si>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</si>
  <si>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</si>
  <si>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</si>
  <si>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</si>
  <si>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</si>
  <si>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</si>
  <si>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</si>
  <si>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</si>
  <si>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</si>
  <si>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</si>
  <si>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</si>
  <si>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</si>
  <si>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</si>
  <si>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</si>
  <si>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</si>
  <si>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</si>
  <si>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</si>
  <si>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</si>
  <si>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</si>
  <si>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</si>
  <si>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</si>
  <si>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</si>
  <si>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</si>
  <si>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</si>
  <si>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</si>
  <si>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</si>
  <si>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</si>
  <si>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</si>
  <si>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</si>
  <si>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</si>
  <si>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</si>
  <si>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</si>
  <si>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</si>
  <si>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</si>
  <si>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</si>
  <si>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</si>
  <si>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</si>
  <si>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</si>
  <si>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</si>
  <si>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</si>
  <si>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</si>
  <si>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</si>
  <si>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</si>
  <si>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</si>
  <si>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</si>
  <si>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</si>
  <si>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</si>
  <si>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</si>
  <si>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</si>
  <si>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</si>
  <si>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</si>
  <si>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</si>
  <si>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</si>
  <si>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</si>
  <si>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</si>
  <si>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</si>
  <si>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</si>
  <si>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</si>
  <si>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</si>
  <si>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</si>
  <si>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</si>
  <si>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</si>
  <si>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</si>
  <si>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</si>
  <si>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</si>
  <si>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</si>
  <si>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</si>
  <si>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</si>
  <si>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</si>
  <si>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</si>
  <si>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</si>
  <si>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</si>
  <si>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</si>
  <si>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</si>
  <si>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</si>
  <si>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</si>
  <si>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</si>
  <si>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</si>
  <si>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</si>
  <si>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</si>
  <si>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</si>
  <si>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</si>
  <si>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</si>
  <si>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</si>
  <si>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</si>
  <si>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</si>
  <si>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</si>
  <si>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</si>
  <si>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</si>
  <si>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</si>
  <si>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</si>
  <si>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</si>
  <si>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</si>
  <si>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</si>
  <si>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</si>
  <si>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</si>
  <si>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</si>
  <si>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</si>
  <si>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</si>
  <si>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</si>
  <si>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</si>
  <si>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</si>
  <si>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</si>
  <si>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</si>
  <si>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</si>
  <si>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</si>
  <si>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</si>
  <si>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</si>
  <si>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</si>
  <si>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</si>
  <si>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</si>
  <si>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</si>
  <si>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</si>
  <si>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</si>
  <si>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</si>
  <si>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</si>
  <si>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</si>
  <si>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</si>
  <si>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</si>
  <si>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</si>
  <si>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</si>
  <si>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</si>
  <si>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</si>
  <si>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</si>
  <si>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</si>
  <si>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</si>
  <si>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</si>
  <si>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</si>
  <si>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</si>
  <si>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</si>
  <si>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</si>
  <si>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</si>
  <si>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</si>
  <si>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</si>
  <si>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</si>
  <si>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</si>
  <si>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</si>
  <si>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</si>
  <si>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</si>
  <si>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</si>
  <si>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</si>
  <si>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</si>
  <si>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</si>
  <si>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</si>
  <si>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</si>
  <si>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</si>
  <si>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</si>
  <si>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</si>
  <si>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</si>
  <si>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</si>
  <si>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</si>
  <si>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</si>
  <si>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</si>
  <si>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</si>
  <si>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</si>
  <si>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</si>
  <si>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</si>
  <si>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</si>
  <si>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</si>
  <si>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</si>
  <si>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</si>
  <si>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</si>
  <si>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</si>
  <si>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</si>
  <si>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</si>
  <si>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</si>
  <si>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</si>
  <si>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</si>
  <si>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</si>
  <si>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</si>
  <si>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</si>
  <si>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</si>
  <si>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</si>
  <si>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</si>
  <si>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</si>
  <si>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</si>
  <si>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</si>
  <si>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</si>
  <si>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</si>
  <si>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</si>
  <si>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</si>
  <si>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</si>
  <si>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</si>
  <si>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</si>
  <si>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</si>
  <si>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</si>
  <si>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</si>
  <si>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</si>
  <si>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</si>
  <si>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</si>
  <si>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</si>
  <si>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</si>
  <si>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</si>
  <si>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</si>
  <si>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</si>
  <si>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</si>
  <si>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</si>
  <si>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</si>
  <si>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</si>
  <si>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</si>
  <si>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</si>
  <si>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</si>
  <si>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</si>
  <si>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</si>
  <si>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</si>
  <si>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</si>
  <si>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</si>
  <si>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</si>
  <si>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</si>
  <si>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</si>
  <si>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</si>
  <si>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</si>
  <si>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</si>
  <si>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</si>
  <si>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</si>
  <si>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</si>
  <si>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</si>
  <si>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</si>
  <si>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</si>
  <si>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</si>
  <si>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</si>
  <si>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</si>
  <si>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</si>
  <si>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</si>
  <si>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</si>
  <si>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</si>
  <si>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</si>
  <si>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</si>
  <si>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</si>
  <si>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</si>
  <si>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</si>
  <si>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</si>
  <si>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</si>
  <si>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</si>
  <si>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</si>
  <si>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</si>
  <si>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</si>
  <si>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</si>
  <si>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</si>
  <si>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</si>
  <si>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</si>
  <si>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</si>
  <si>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</si>
  <si>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</si>
  <si>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</si>
  <si>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</si>
  <si>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</si>
  <si>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</si>
  <si>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</si>
  <si>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</si>
  <si>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</si>
  <si>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</si>
  <si>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</si>
  <si>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</si>
  <si>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</si>
  <si>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</si>
  <si>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</si>
  <si>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</si>
  <si>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</si>
  <si>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</si>
  <si>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</si>
  <si>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</si>
  <si>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</si>
  <si>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</si>
  <si>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</si>
  <si>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</si>
  <si>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</si>
  <si>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</si>
  <si>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</si>
  <si>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</si>
  <si>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</si>
  <si>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</si>
  <si>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</si>
  <si>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</si>
  <si>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</si>
  <si>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</si>
  <si>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</si>
  <si>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</si>
  <si>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</si>
  <si>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</si>
  <si>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</si>
  <si>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</si>
  <si>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</si>
  <si>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</si>
  <si>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</si>
  <si>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</si>
  <si>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</si>
  <si>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</si>
  <si>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</si>
  <si>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</si>
  <si>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</si>
  <si>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</si>
  <si>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</si>
  <si>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</si>
  <si>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</si>
  <si>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</si>
  <si>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</si>
  <si>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</si>
  <si>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</si>
  <si>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</si>
  <si>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</si>
  <si>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</si>
  <si>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</si>
  <si>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</si>
  <si>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</si>
  <si>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</si>
  <si>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</si>
  <si>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</si>
  <si>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</si>
  <si>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</si>
  <si>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</si>
  <si>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</si>
  <si>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</si>
  <si>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</si>
  <si>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</si>
  <si>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</si>
  <si>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</si>
  <si>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</si>
  <si>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</si>
  <si>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</si>
  <si>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</si>
  <si>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</si>
  <si>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</si>
  <si>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</si>
  <si>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</si>
  <si>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</si>
  <si>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</si>
  <si>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</si>
  <si>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</si>
  <si>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</si>
  <si>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</si>
  <si>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</si>
  <si>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</si>
  <si>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</si>
  <si>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</si>
  <si>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</si>
  <si>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</si>
  <si>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</si>
  <si>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</si>
  <si>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</si>
  <si>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</si>
  <si>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</si>
  <si>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</si>
  <si>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</si>
  <si>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</si>
  <si>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</si>
  <si>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</si>
  <si>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</si>
  <si>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</si>
  <si>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</si>
  <si>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</si>
  <si>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</si>
  <si>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</si>
  <si>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</si>
  <si>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</si>
  <si>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</si>
  <si>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</si>
  <si>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</si>
  <si>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</si>
  <si>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</si>
  <si>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</si>
  <si>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</si>
  <si>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</si>
  <si>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</si>
  <si>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</si>
  <si>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</si>
  <si>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</si>
  <si>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</si>
  <si>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</si>
  <si>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</si>
  <si>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</si>
  <si>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</si>
  <si>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</si>
  <si>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</si>
  <si>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</si>
  <si>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</si>
  <si>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</si>
  <si>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</si>
  <si>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</si>
  <si>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</si>
  <si>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</si>
  <si>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</si>
  <si>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</si>
  <si>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</si>
  <si>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</si>
  <si>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</si>
  <si>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</si>
  <si>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</si>
  <si>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</si>
  <si>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</si>
  <si>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</si>
  <si>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</si>
  <si>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</si>
  <si>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</si>
  <si>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</si>
  <si>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</si>
  <si>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</si>
  <si>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</si>
  <si>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</si>
  <si>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</si>
  <si>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</si>
  <si>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</si>
  <si>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</si>
  <si>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</si>
  <si>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</si>
  <si>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</si>
  <si>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</si>
  <si>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</si>
  <si>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</si>
  <si>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</si>
  <si>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</si>
  <si>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</si>
  <si>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</si>
  <si>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</si>
  <si>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</si>
  <si>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</si>
  <si>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</si>
  <si>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</si>
  <si>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</si>
  <si>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</si>
  <si>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</si>
  <si>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</si>
  <si>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</si>
  <si>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</si>
  <si>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</si>
  <si>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</si>
  <si>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</si>
  <si>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</si>
  <si>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</si>
  <si>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</si>
  <si>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</si>
  <si>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</si>
  <si>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</si>
  <si>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</si>
  <si>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</si>
  <si>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</si>
  <si>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</si>
  <si>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</si>
  <si>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</si>
  <si>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</si>
  <si>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</si>
  <si>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</si>
  <si>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</si>
  <si>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</si>
  <si>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</si>
  <si>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</si>
  <si>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</si>
  <si>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</si>
  <si>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</si>
  <si>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</si>
  <si>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</si>
  <si>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</si>
  <si>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</si>
  <si>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</si>
  <si>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</si>
  <si>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</si>
  <si>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</si>
  <si>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</si>
  <si>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</si>
  <si>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</si>
  <si>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</si>
  <si>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</si>
  <si>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</si>
  <si>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</si>
  <si>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</si>
  <si>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</si>
  <si>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</si>
  <si>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</si>
  <si>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</si>
  <si>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</si>
  <si>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</si>
  <si>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</si>
  <si>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</si>
  <si>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</si>
  <si>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</si>
  <si>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</si>
  <si>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</si>
  <si>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</si>
  <si>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</si>
  <si>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</si>
  <si>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</si>
  <si>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</si>
  <si>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</si>
  <si>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</si>
  <si>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</si>
  <si>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</si>
  <si>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</si>
  <si>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</si>
  <si>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</si>
  <si>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</si>
  <si>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</si>
  <si>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</si>
  <si>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</si>
  <si>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</si>
  <si>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</si>
  <si>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</si>
  <si>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</si>
  <si>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</si>
  <si>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</si>
  <si>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</si>
  <si>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</si>
  <si>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</si>
  <si>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</si>
  <si>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</si>
  <si>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</si>
  <si>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</si>
  <si>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</si>
  <si>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</si>
  <si>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</si>
  <si>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</si>
  <si>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</si>
  <si>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</si>
  <si>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</si>
  <si>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</si>
  <si>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</si>
  <si>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</si>
  <si>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</si>
  <si>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</si>
  <si>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</si>
  <si>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</si>
  <si>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</si>
  <si>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</si>
  <si>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</si>
  <si>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</si>
  <si>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</si>
  <si>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</si>
  <si>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</si>
  <si>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</si>
  <si>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</si>
  <si>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</si>
  <si>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</si>
  <si>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</si>
  <si>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</si>
  <si>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</si>
  <si>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</si>
  <si>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</si>
  <si>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</si>
  <si>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</si>
  <si>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</si>
  <si>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</si>
  <si>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</si>
  <si>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</si>
  <si>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</si>
  <si>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</si>
  <si>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</si>
  <si>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</si>
  <si>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</si>
  <si>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</si>
  <si>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</si>
  <si>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</si>
  <si>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</si>
  <si>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</si>
  <si>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</si>
  <si>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</si>
  <si>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</si>
  <si>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</si>
  <si>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</si>
  <si>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</si>
  <si>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</si>
  <si>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</si>
  <si>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</si>
  <si>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</si>
  <si>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</si>
  <si>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</si>
  <si>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</si>
  <si>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</si>
  <si>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</si>
  <si>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</si>
  <si>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</si>
  <si>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</si>
  <si>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</si>
  <si>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</si>
  <si>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</si>
  <si>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</si>
  <si>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</si>
  <si>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</si>
  <si>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</si>
  <si>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</si>
  <si>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</si>
  <si>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</si>
  <si>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</si>
  <si>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</si>
  <si>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</si>
  <si>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</si>
  <si>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</si>
  <si>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</si>
  <si>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</si>
  <si>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</si>
  <si>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</si>
  <si>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</si>
  <si>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</si>
  <si>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</si>
  <si>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</si>
  <si>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</si>
  <si>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</si>
  <si>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</si>
  <si>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</si>
  <si>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</si>
  <si>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</si>
  <si>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</si>
  <si>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</si>
  <si>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</si>
  <si>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</si>
  <si>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</si>
  <si>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</si>
  <si>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</si>
  <si>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</si>
  <si>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</si>
  <si>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</si>
  <si>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</si>
  <si>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</si>
  <si>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</si>
  <si>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</si>
  <si>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</si>
  <si>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</si>
  <si>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</si>
  <si>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</si>
  <si>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</si>
  <si>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</si>
  <si>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</si>
  <si>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</si>
  <si>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</si>
  <si>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</si>
  <si>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</si>
  <si>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</si>
  <si>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</si>
  <si>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</si>
  <si>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</si>
  <si>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</si>
  <si>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</si>
  <si>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</si>
  <si>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</si>
  <si>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</si>
  <si>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</si>
  <si>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</si>
  <si>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</si>
  <si>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</si>
  <si>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</si>
  <si>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</si>
  <si>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</si>
  <si>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</si>
  <si>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</si>
  <si>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</si>
  <si>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</si>
  <si>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</si>
  <si>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</si>
  <si>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</si>
  <si>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</si>
  <si>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</si>
  <si>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</si>
  <si>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</si>
  <si>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</si>
  <si>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</si>
  <si>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</si>
  <si>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</si>
  <si>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</si>
  <si>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</si>
  <si>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</si>
  <si>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</si>
  <si>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</si>
  <si>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</si>
  <si>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</si>
  <si>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</si>
  <si>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</si>
  <si>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</si>
  <si>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</si>
  <si>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</si>
  <si>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</si>
  <si>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</si>
  <si>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</si>
  <si>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</si>
  <si>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</si>
  <si>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</si>
  <si>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</si>
  <si>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</si>
  <si>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</si>
  <si>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</si>
  <si>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</si>
  <si>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</si>
  <si>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</si>
  <si>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</si>
  <si>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</si>
  <si>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</si>
  <si>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</si>
  <si>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</si>
  <si>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</si>
  <si>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</si>
  <si>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</si>
  <si>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</si>
  <si>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</si>
  <si>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</si>
  <si>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</si>
  <si>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</si>
  <si>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</si>
  <si>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</si>
  <si>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</si>
  <si>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</si>
  <si>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</si>
  <si>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</si>
  <si>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</si>
  <si>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</si>
  <si>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</si>
  <si>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</si>
  <si>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</si>
  <si>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</si>
  <si>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</si>
  <si>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</si>
  <si>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</si>
  <si>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</si>
  <si>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</si>
  <si>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</si>
  <si>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</si>
  <si>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</si>
  <si>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</si>
  <si>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</si>
  <si>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</si>
  <si>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</si>
  <si>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</si>
  <si>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</si>
  <si>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</si>
  <si>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</si>
  <si>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</si>
  <si>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</si>
  <si>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</si>
  <si>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</si>
  <si>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</si>
  <si>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</si>
  <si>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</si>
  <si>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</si>
  <si>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</si>
  <si>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</si>
  <si>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</si>
  <si>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</si>
  <si>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</si>
  <si>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</si>
  <si>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</si>
  <si>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</si>
  <si>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</si>
  <si>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</si>
  <si>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</si>
  <si>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</si>
  <si>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</si>
  <si>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</si>
  <si>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</si>
  <si>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</si>
  <si>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</si>
  <si>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</si>
  <si>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</si>
  <si>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</si>
  <si>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</si>
  <si>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</si>
  <si>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</si>
  <si>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</si>
  <si>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</si>
  <si>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</si>
  <si>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</si>
  <si>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</si>
  <si>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</si>
  <si>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</si>
  <si>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</si>
  <si>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</si>
  <si>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</si>
  <si>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</si>
  <si>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</si>
  <si>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</si>
  <si>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</si>
  <si>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</si>
  <si>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</si>
  <si>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</si>
  <si>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</si>
  <si>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</si>
  <si>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</si>
  <si>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</si>
  <si>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</si>
  <si>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</si>
  <si>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</si>
  <si>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</si>
  <si>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</si>
  <si>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</si>
  <si>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</si>
  <si>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</si>
  <si>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</si>
  <si>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</si>
  <si>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</si>
  <si>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</si>
  <si>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</si>
  <si>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</si>
  <si>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</si>
  <si>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</si>
  <si>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</si>
  <si>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</si>
  <si>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</si>
  <si>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</si>
  <si>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</si>
  <si>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</si>
  <si>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</si>
  <si>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</si>
  <si>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</si>
  <si>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</si>
  <si>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</si>
  <si>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</si>
  <si>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</si>
  <si>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</si>
  <si>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</si>
  <si>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</si>
  <si>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</si>
  <si>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</si>
  <si>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</si>
  <si>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</si>
  <si>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</si>
  <si>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</si>
  <si>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</si>
  <si>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</si>
  <si>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</si>
  <si>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</si>
  <si>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</si>
  <si>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</si>
  <si>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</si>
  <si>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</si>
  <si>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</si>
  <si>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</si>
  <si>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</si>
  <si>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</si>
  <si>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</si>
  <si>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</si>
  <si>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</si>
  <si>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</si>
  <si>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</si>
  <si>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</si>
  <si>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</si>
  <si>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</si>
  <si>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</si>
  <si>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</si>
  <si>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</si>
  <si>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</si>
  <si>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</si>
  <si>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</si>
  <si>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</si>
  <si>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</si>
  <si>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</si>
  <si>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</si>
  <si>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</si>
  <si>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</si>
  <si>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</si>
  <si>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</si>
  <si>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</si>
  <si>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</si>
  <si>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</si>
  <si>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</si>
  <si>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</si>
  <si>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</si>
  <si>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</si>
  <si>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</si>
  <si>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</si>
  <si>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</si>
  <si>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</si>
  <si>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</si>
  <si>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</si>
  <si>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</si>
  <si>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</si>
  <si>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</si>
  <si>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</si>
  <si>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</si>
  <si>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</si>
  <si>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</si>
  <si>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</si>
  <si>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</si>
  <si>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</si>
  <si>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</si>
  <si>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</si>
  <si>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</si>
  <si>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</si>
  <si>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</si>
  <si>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</si>
  <si>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</si>
  <si>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</si>
  <si>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</si>
  <si>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</si>
  <si>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</si>
  <si>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</si>
  <si>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</si>
  <si>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</si>
  <si>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</si>
  <si>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</si>
  <si>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</si>
  <si>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</si>
  <si>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</si>
  <si>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</si>
  <si>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</si>
  <si>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</si>
  <si>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</si>
  <si>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</si>
  <si>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</si>
  <si>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</si>
  <si>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</si>
  <si>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</si>
  <si>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</si>
  <si>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</si>
  <si>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</si>
  <si>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</si>
  <si>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</si>
  <si>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</si>
  <si>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</si>
  <si>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</si>
  <si>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</si>
  <si>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</si>
  <si>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</si>
  <si>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</si>
  <si>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</si>
  <si>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</si>
  <si>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</si>
  <si>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</si>
  <si>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</si>
  <si>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</si>
  <si>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</si>
  <si>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</si>
  <si>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</si>
  <si>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</si>
  <si>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</si>
  <si>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</si>
  <si>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</si>
  <si>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</si>
  <si>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</si>
  <si>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</si>
  <si>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</si>
  <si>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</si>
  <si>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</si>
  <si>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</si>
  <si>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</si>
  <si>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</si>
  <si>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</si>
  <si>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</si>
  <si>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</si>
  <si>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</si>
  <si>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</si>
  <si>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</si>
  <si>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</si>
  <si>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</si>
  <si>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</si>
  <si>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</si>
  <si>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</si>
  <si>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</si>
  <si>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</si>
  <si>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</si>
  <si>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</si>
  <si>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</si>
  <si>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</si>
  <si>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</si>
  <si>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</si>
  <si>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</si>
  <si>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</si>
  <si>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</si>
  <si>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</si>
  <si>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</si>
  <si>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</si>
  <si>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</si>
  <si>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</si>
  <si>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</si>
  <si>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</si>
  <si>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</si>
  <si>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</si>
  <si>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</si>
  <si>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</si>
  <si>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</si>
  <si>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</si>
  <si>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</si>
  <si>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</si>
  <si>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</si>
  <si>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</si>
  <si>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</si>
  <si>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</si>
  <si>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</si>
  <si>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</si>
  <si>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</si>
  <si>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</si>
  <si>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</si>
  <si>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</si>
  <si>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</si>
  <si>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</si>
  <si>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</si>
  <si>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</si>
  <si>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</si>
  <si>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</si>
  <si>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</si>
  <si>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</si>
  <si>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</si>
  <si>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</si>
  <si>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</si>
  <si>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</si>
  <si>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</si>
  <si>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</si>
  <si>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</si>
  <si>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</si>
  <si>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</si>
  <si>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</si>
  <si>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</si>
  <si>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</si>
  <si>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</si>
  <si>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</si>
  <si>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</si>
  <si>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</si>
  <si>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</si>
  <si>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</si>
  <si>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</si>
  <si>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</si>
  <si>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</si>
  <si>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</si>
  <si>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</si>
  <si>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</si>
  <si>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</si>
  <si>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</si>
  <si>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</si>
  <si>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</si>
  <si>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</si>
  <si>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</si>
  <si>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</si>
  <si>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</si>
  <si>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</si>
  <si>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</si>
  <si>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</si>
  <si>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</si>
  <si>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</si>
  <si>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</si>
  <si>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</si>
  <si>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</si>
  <si>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</si>
  <si>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</si>
  <si>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</si>
  <si>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</si>
  <si>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</si>
  <si>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</si>
  <si>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</si>
  <si>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</si>
  <si>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</si>
  <si>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</si>
  <si>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</si>
  <si>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</si>
  <si>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</si>
  <si>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</si>
  <si>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</si>
  <si>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</si>
  <si>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</si>
  <si>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</si>
  <si>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</si>
  <si>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</si>
  <si>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</si>
  <si>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</si>
  <si>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</si>
  <si>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</si>
  <si>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</si>
  <si>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</si>
  <si>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</si>
  <si>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</si>
  <si>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</si>
  <si>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</si>
  <si>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</si>
  <si>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</si>
  <si>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</si>
  <si>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</si>
  <si>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</si>
  <si>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</si>
  <si>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</si>
  <si>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</si>
  <si>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</si>
  <si>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</si>
  <si>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</si>
  <si>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</si>
  <si>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</si>
  <si>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</si>
  <si>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</si>
  <si>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</si>
  <si>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</si>
  <si>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</si>
  <si>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</si>
  <si>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</si>
  <si>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</si>
  <si>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</si>
  <si>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</si>
  <si>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</si>
  <si>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</si>
  <si>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</si>
  <si>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</si>
  <si>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</si>
  <si>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</si>
  <si>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</si>
  <si>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</si>
  <si>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</si>
  <si>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</si>
  <si>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</si>
  <si>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</si>
  <si>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</si>
  <si>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</si>
  <si>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</si>
  <si>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</si>
  <si>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</si>
  <si>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</si>
  <si>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</si>
  <si>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</si>
  <si>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</si>
  <si>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</si>
  <si>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</si>
  <si>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</si>
  <si>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</si>
  <si>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</si>
  <si>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</si>
  <si>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</si>
  <si>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</si>
  <si>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</si>
  <si>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</si>
  <si>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</si>
  <si>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</si>
  <si>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</si>
  <si>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</si>
  <si>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</si>
  <si>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</si>
  <si>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</si>
  <si>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</si>
  <si>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</si>
  <si>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</si>
  <si>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</si>
  <si>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</si>
  <si>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</si>
  <si>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</si>
  <si>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</si>
  <si>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</si>
  <si>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</si>
  <si>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</si>
  <si>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</si>
  <si>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</si>
  <si>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</si>
  <si>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</si>
  <si>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</si>
  <si>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</si>
  <si>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</si>
  <si>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</si>
  <si>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</si>
  <si>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</si>
  <si>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</si>
  <si>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</si>
  <si>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</si>
  <si>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</si>
  <si>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</si>
  <si>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</si>
  <si>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</si>
  <si>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</si>
  <si>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</si>
  <si>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</si>
  <si>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</si>
  <si>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</si>
  <si>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</si>
  <si>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</si>
  <si>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</si>
  <si>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</si>
  <si>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</si>
  <si>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</si>
  <si>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</si>
  <si>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</si>
  <si>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</si>
  <si>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</si>
  <si>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</si>
  <si>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</si>
  <si>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</si>
  <si>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</si>
  <si>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</si>
  <si>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</si>
  <si>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</si>
  <si>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</si>
  <si>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</si>
  <si>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</si>
  <si>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</si>
  <si>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</si>
  <si>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</si>
  <si>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</si>
  <si>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</si>
  <si>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</si>
  <si>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</si>
  <si>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</si>
  <si>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</si>
  <si>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</si>
  <si>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</si>
  <si>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</si>
  <si>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</si>
  <si>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</si>
  <si>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</si>
  <si>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</si>
  <si>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</si>
  <si>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</si>
  <si>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</si>
  <si>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</si>
  <si>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</si>
  <si>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</si>
  <si>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</si>
  <si>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</si>
  <si>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</si>
  <si>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</si>
  <si>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</si>
  <si>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</si>
  <si>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</si>
  <si>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</si>
  <si>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</si>
  <si>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</si>
  <si>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</si>
  <si>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</si>
  <si>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</si>
  <si>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</si>
  <si>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</si>
  <si>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</si>
  <si>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</si>
  <si>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</si>
  <si>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</si>
  <si>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</si>
  <si>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</si>
  <si>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</si>
  <si>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</si>
  <si>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</si>
  <si>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</si>
  <si>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</si>
  <si>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</si>
  <si>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</si>
  <si>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</si>
  <si>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</si>
  <si>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</si>
  <si>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</si>
  <si>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</si>
  <si>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</si>
  <si>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</si>
  <si>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</si>
  <si>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</si>
  <si>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</si>
  <si>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</si>
  <si>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</si>
  <si>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</si>
  <si>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</si>
  <si>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</si>
  <si>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</si>
  <si>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</si>
  <si>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</si>
  <si>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</si>
  <si>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</si>
  <si>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</si>
  <si>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</si>
  <si>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</si>
  <si>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</si>
  <si>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</si>
  <si>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</si>
  <si>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</si>
  <si>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</si>
  <si>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</si>
  <si>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</si>
  <si>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</si>
  <si>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</si>
  <si>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</si>
  <si>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</si>
  <si>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</si>
  <si>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</si>
  <si>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</si>
  <si>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</si>
  <si>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</si>
  <si>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</si>
  <si>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</si>
  <si>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</si>
  <si>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</si>
  <si>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</si>
  <si>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</si>
  <si>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</si>
  <si>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</si>
  <si>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</si>
  <si>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</si>
  <si>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</si>
  <si>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</si>
  <si>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</si>
  <si>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</si>
  <si>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</si>
  <si>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</si>
  <si>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</si>
  <si>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</si>
  <si>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</si>
  <si>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</si>
  <si>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</si>
  <si>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</si>
  <si>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</si>
  <si>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</si>
  <si>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</si>
  <si>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</si>
  <si>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</si>
  <si>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</si>
  <si>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</si>
  <si>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</si>
  <si>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</si>
  <si>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</si>
  <si>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</si>
  <si>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</si>
  <si>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</si>
  <si>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</si>
  <si>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</si>
  <si>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</si>
  <si>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</si>
  <si>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</si>
  <si>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</si>
  <si>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</si>
  <si>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</si>
  <si>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</si>
  <si>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</si>
  <si>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</si>
  <si>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</si>
  <si>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</si>
  <si>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</si>
  <si>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</si>
  <si>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</si>
  <si>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</si>
  <si>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</si>
  <si>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</si>
  <si>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</si>
  <si>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</si>
  <si>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</si>
  <si>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</si>
  <si>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</si>
  <si>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</si>
  <si>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</si>
  <si>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</si>
  <si>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</si>
  <si>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</si>
  <si>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</si>
  <si>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</si>
  <si>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</si>
  <si>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</si>
  <si>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</si>
  <si>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</si>
  <si>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</si>
  <si>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</si>
  <si>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</si>
  <si>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</si>
  <si>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</si>
  <si>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</si>
  <si>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</si>
  <si>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</si>
  <si>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</si>
  <si>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</si>
  <si>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</si>
  <si>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</si>
  <si>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</si>
  <si>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</si>
  <si>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</si>
  <si>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</si>
  <si>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</si>
  <si>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</si>
  <si>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</si>
  <si>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</si>
  <si>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</si>
  <si>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</si>
  <si>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</si>
  <si>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</si>
  <si>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</si>
  <si>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</si>
  <si>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</si>
  <si>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</si>
  <si>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</si>
  <si>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</si>
  <si>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</si>
  <si>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</si>
  <si>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</si>
  <si>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</si>
  <si>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</si>
  <si>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</si>
  <si>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</si>
  <si>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</si>
  <si>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</si>
  <si>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</si>
  <si>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</si>
  <si>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</si>
  <si>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</si>
  <si>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</si>
  <si>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</si>
  <si>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</si>
  <si>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</si>
  <si>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</si>
  <si>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</si>
  <si>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</si>
  <si>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</si>
  <si>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</si>
  <si>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</si>
  <si>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</si>
  <si>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</si>
  <si>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</si>
  <si>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</si>
  <si>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</si>
  <si>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</si>
  <si>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</si>
  <si>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</si>
  <si>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</si>
  <si>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</si>
  <si>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</si>
  <si>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</si>
  <si>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</si>
  <si>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</si>
  <si>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</si>
  <si>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</si>
  <si>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</si>
  <si>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</si>
  <si>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</si>
  <si>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</si>
  <si>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</si>
  <si>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</si>
  <si>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</si>
  <si>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</si>
  <si>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</si>
  <si>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</si>
  <si>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</si>
  <si>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</si>
  <si>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</si>
  <si>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</si>
  <si>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</si>
  <si>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</si>
  <si>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</si>
  <si>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</si>
  <si>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</si>
  <si>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</si>
  <si>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</si>
  <si>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</si>
  <si>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</si>
  <si>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</si>
  <si>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</si>
  <si>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</si>
  <si>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</si>
  <si>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</si>
  <si>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</si>
  <si>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</si>
  <si>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</si>
  <si>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</si>
  <si>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</si>
  <si>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</si>
  <si>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</si>
  <si>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</si>
  <si>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</si>
  <si>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</si>
  <si>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</si>
  <si>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</si>
  <si>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</si>
  <si>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</si>
  <si>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</si>
  <si>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</si>
  <si>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</si>
  <si>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</si>
  <si>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</si>
  <si>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</si>
  <si>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</si>
  <si>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</si>
  <si>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</si>
  <si>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</si>
  <si>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</si>
  <si>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</si>
  <si>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</si>
  <si>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</si>
  <si>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</si>
  <si>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</si>
  <si>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</si>
  <si>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</si>
  <si>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</si>
  <si>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</si>
  <si>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</si>
  <si>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</si>
  <si>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</si>
  <si>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</si>
  <si>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</si>
  <si>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</si>
  <si>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</si>
  <si>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</si>
  <si>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</si>
  <si>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</si>
  <si>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</si>
  <si>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</si>
  <si>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</si>
  <si>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</si>
  <si>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</si>
  <si>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</si>
  <si>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</si>
  <si>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</si>
  <si>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</si>
  <si>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</si>
  <si>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</si>
  <si>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</si>
  <si>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</si>
  <si>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</si>
  <si>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</si>
  <si>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</si>
  <si>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</si>
  <si>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</si>
  <si>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</si>
  <si>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</si>
  <si>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</si>
  <si>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</si>
  <si>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</si>
  <si>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</si>
  <si>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</si>
  <si>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</si>
  <si>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</si>
  <si>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</si>
  <si>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</si>
  <si>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</si>
  <si>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</si>
  <si>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</si>
  <si>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</si>
  <si>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</si>
  <si>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</si>
  <si>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</si>
  <si>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</si>
  <si>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</si>
  <si>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</si>
  <si>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</si>
  <si>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</si>
  <si>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</si>
  <si>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</si>
  <si>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</si>
  <si>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</si>
  <si>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</si>
  <si>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</si>
  <si>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</si>
  <si>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</si>
  <si>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</si>
  <si>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</si>
  <si>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</si>
  <si>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</si>
  <si>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</si>
  <si>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</si>
  <si>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</si>
  <si>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</si>
  <si>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</si>
  <si>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</si>
  <si>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</si>
  <si>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</si>
  <si>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</si>
  <si>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</si>
  <si>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</si>
  <si>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</si>
  <si>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</si>
  <si>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</si>
  <si>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</si>
  <si>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</si>
  <si>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</si>
  <si>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</si>
  <si>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</si>
  <si>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</si>
  <si>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</si>
  <si>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</si>
  <si>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</si>
  <si>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</si>
  <si>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</si>
  <si>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</si>
  <si>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</si>
  <si>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</si>
  <si>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</si>
  <si>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</si>
  <si>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</si>
  <si>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</si>
  <si>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</si>
  <si>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</si>
  <si>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</si>
  <si>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</si>
  <si>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</si>
  <si>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</si>
  <si>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</si>
  <si>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</si>
  <si>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</si>
  <si>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</si>
  <si>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</si>
  <si>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</si>
  <si>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</si>
  <si>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</si>
  <si>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</si>
  <si>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</si>
  <si>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</si>
  <si>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</si>
  <si>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</si>
  <si>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</si>
  <si>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</si>
  <si>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</si>
  <si>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</si>
  <si>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</si>
  <si>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</si>
  <si>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</si>
  <si>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</si>
  <si>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</si>
  <si>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</si>
  <si>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</si>
  <si>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</si>
  <si>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</si>
  <si>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</si>
  <si>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</si>
  <si>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</si>
  <si>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</si>
  <si>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</si>
  <si>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</si>
  <si>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</si>
  <si>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</si>
  <si>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</si>
  <si>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</si>
  <si>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</si>
  <si>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</si>
  <si>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</si>
  <si>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</si>
  <si>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</si>
  <si>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</si>
  <si>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</si>
  <si>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</si>
  <si>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</si>
  <si>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</si>
  <si>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</si>
  <si>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</si>
  <si>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</si>
  <si>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</si>
  <si>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</si>
  <si>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</si>
  <si>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</si>
  <si>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</si>
  <si>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</si>
  <si>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</si>
  <si>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</si>
  <si>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</si>
  <si>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</si>
  <si>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</si>
  <si>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</si>
  <si>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</si>
  <si>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</si>
  <si>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</si>
  <si>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</si>
  <si>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</si>
  <si>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</si>
  <si>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</si>
  <si>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</si>
  <si>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</si>
  <si>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</si>
  <si>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</si>
  <si>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</si>
  <si>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</si>
  <si>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</si>
  <si>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</si>
  <si>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</si>
  <si>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</si>
  <si>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</si>
  <si>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</si>
  <si>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</si>
  <si>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</si>
  <si>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</si>
  <si>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</si>
  <si>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</si>
  <si>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</si>
  <si>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</si>
  <si>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</si>
  <si>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</si>
  <si>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</si>
  <si>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</si>
  <si>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</si>
  <si>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</si>
  <si>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</si>
  <si>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</si>
  <si>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</si>
  <si>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</si>
  <si>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</si>
  <si>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</si>
  <si>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</si>
  <si>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</si>
  <si>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</si>
  <si>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</si>
  <si>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</si>
  <si>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</si>
  <si>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</si>
  <si>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</si>
  <si>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</si>
  <si>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</si>
  <si>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</si>
  <si>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</si>
  <si>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</si>
  <si>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</si>
  <si>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</si>
  <si>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</si>
  <si>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</si>
  <si>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</si>
  <si>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</si>
  <si>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</si>
  <si>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</si>
  <si>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</si>
  <si>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</si>
  <si>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</si>
  <si>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</si>
  <si>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</si>
  <si>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</si>
  <si>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</si>
  <si>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</si>
  <si>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</si>
  <si>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</si>
  <si>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</si>
  <si>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</si>
  <si>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</si>
  <si>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</si>
  <si>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</si>
  <si>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</si>
  <si>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</si>
  <si>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</si>
  <si>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</si>
  <si>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</si>
  <si>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</si>
  <si>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</si>
  <si>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</si>
  <si>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</si>
  <si>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</si>
  <si>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</si>
  <si>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</si>
  <si>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</si>
  <si>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</si>
  <si>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</si>
  <si>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</si>
  <si>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</si>
  <si>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</si>
  <si>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</si>
  <si>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</si>
  <si>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</si>
  <si>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</si>
  <si>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</si>
  <si>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</si>
  <si>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</si>
  <si>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</si>
  <si>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</si>
  <si>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</si>
  <si>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</si>
  <si>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</si>
  <si>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</si>
  <si>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</si>
  <si>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</si>
  <si>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</si>
  <si>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</si>
  <si>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</si>
  <si>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</si>
  <si>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</si>
  <si>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</si>
  <si>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</si>
  <si>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</si>
  <si>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</si>
  <si>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</si>
  <si>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</si>
  <si>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</si>
  <si>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</si>
  <si>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</si>
  <si>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</si>
  <si>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</si>
  <si>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</si>
  <si>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</si>
  <si>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</si>
  <si>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</si>
  <si>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</si>
  <si>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</si>
  <si>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</si>
  <si>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</si>
  <si>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</si>
  <si>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</si>
  <si>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</si>
  <si>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</si>
  <si>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</si>
  <si>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</si>
  <si>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</si>
  <si>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</si>
  <si>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</si>
  <si>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</si>
  <si>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</si>
  <si>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</si>
  <si>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</si>
  <si>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</si>
  <si>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</si>
  <si>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</si>
  <si>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</si>
  <si>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</si>
  <si>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</si>
  <si>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</si>
  <si>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</si>
  <si>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</si>
  <si>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</si>
  <si>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</si>
  <si>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</si>
  <si>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</si>
  <si>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</si>
  <si>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</si>
  <si>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</si>
  <si>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</si>
  <si>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</si>
  <si>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</si>
  <si>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</si>
  <si>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</si>
  <si>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</si>
  <si>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</si>
  <si>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</si>
  <si>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</si>
  <si>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</si>
  <si>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</si>
  <si>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</si>
  <si>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</si>
  <si>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</si>
  <si>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</si>
  <si>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</si>
  <si>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</si>
  <si>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</si>
  <si>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</si>
  <si>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</si>
  <si>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</si>
  <si>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</si>
  <si>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</si>
  <si>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</si>
  <si>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</si>
  <si>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</si>
  <si>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</si>
  <si>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</si>
  <si>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</si>
  <si>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</si>
  <si>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</si>
  <si>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</si>
  <si>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</si>
  <si>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</si>
  <si>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</si>
  <si>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</si>
  <si>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</si>
  <si>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</si>
  <si>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</si>
  <si>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</si>
  <si>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</si>
  <si>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</si>
  <si>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</si>
  <si>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</si>
  <si>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</si>
  <si>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</si>
  <si>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</si>
  <si>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</si>
  <si>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</si>
  <si>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</si>
  <si>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</si>
  <si>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</si>
  <si>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</si>
  <si>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</si>
  <si>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</si>
  <si>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</si>
  <si>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</si>
  <si>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</si>
  <si>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</si>
  <si>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</si>
  <si>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</si>
  <si>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</si>
  <si>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</si>
  <si>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</si>
  <si>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</si>
  <si>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</si>
  <si>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</si>
  <si>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</si>
  <si>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</si>
  <si>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</si>
  <si>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</si>
  <si>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</si>
  <si>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</si>
  <si>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</si>
  <si>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</si>
  <si>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</si>
  <si>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</si>
  <si>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</si>
  <si>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</si>
  <si>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</si>
  <si>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</si>
  <si>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</si>
  <si>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</si>
  <si>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</si>
  <si>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</si>
  <si>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</si>
  <si>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</si>
  <si>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</si>
  <si>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</si>
  <si>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</si>
  <si>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</si>
  <si>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</si>
  <si>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</si>
  <si>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</si>
  <si>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</si>
  <si>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</si>
  <si>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</si>
  <si>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</si>
  <si>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</si>
  <si>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</si>
  <si>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</si>
  <si>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</si>
  <si>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</si>
  <si>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</si>
  <si>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</si>
  <si>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</si>
  <si>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</si>
  <si>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</si>
  <si>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</si>
  <si>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</si>
  <si>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</si>
  <si>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</si>
  <si>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</si>
  <si>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</si>
  <si>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</si>
  <si>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</si>
  <si>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</si>
  <si>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</si>
  <si>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</si>
  <si>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</si>
  <si>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</si>
  <si>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</si>
  <si>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</si>
  <si>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</si>
  <si>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</si>
  <si>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</si>
  <si>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</si>
  <si>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</si>
  <si>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</si>
  <si>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</si>
  <si>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</si>
  <si>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</si>
  <si>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</si>
  <si>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</si>
  <si>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</si>
  <si>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</si>
  <si>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</si>
  <si>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</si>
  <si>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</si>
  <si>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</si>
  <si>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</si>
  <si>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</si>
  <si>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</si>
  <si>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</si>
  <si>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</si>
  <si>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</si>
  <si>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</si>
  <si>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</si>
  <si>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</si>
  <si>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</si>
  <si>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</si>
  <si>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</si>
  <si>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</si>
  <si>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</si>
  <si>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</si>
  <si>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</si>
  <si>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</si>
  <si>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</si>
  <si>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</si>
  <si>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</si>
  <si>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</si>
  <si>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</si>
  <si>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</si>
  <si>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</si>
  <si>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</si>
  <si>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</si>
  <si>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</si>
  <si>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</si>
  <si>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</si>
  <si>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</si>
  <si>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</si>
  <si>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</si>
  <si>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</si>
  <si>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</si>
  <si>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</si>
  <si>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</si>
  <si>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</si>
  <si>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</si>
  <si>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</si>
  <si>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</si>
  <si>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</si>
  <si>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</si>
  <si>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</si>
  <si>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</si>
  <si>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</si>
  <si>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</si>
  <si>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</si>
  <si>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</si>
  <si>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</si>
  <si>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</si>
  <si>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</si>
  <si>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</si>
  <si>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</si>
  <si>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</si>
  <si>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</si>
  <si>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</si>
  <si>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</si>
  <si>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</si>
  <si>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</si>
  <si>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</si>
  <si>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</si>
  <si>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</si>
  <si>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</si>
  <si>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</si>
  <si>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</si>
  <si>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</si>
  <si>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</si>
  <si>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</si>
  <si>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</si>
  <si>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</si>
  <si>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</si>
  <si>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</si>
  <si>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</si>
  <si>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</si>
  <si>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</si>
  <si>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</si>
  <si>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</si>
  <si>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</si>
  <si>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</si>
  <si>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</si>
  <si>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</si>
  <si>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</si>
  <si>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</si>
  <si>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</si>
  <si>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</si>
  <si>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</si>
  <si>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</si>
  <si>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</si>
  <si>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</si>
  <si>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</si>
  <si>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</si>
  <si>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</si>
  <si>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</si>
  <si>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</si>
  <si>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</si>
  <si>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</si>
  <si>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</si>
  <si>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</si>
  <si>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</si>
  <si>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</si>
  <si>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</si>
  <si>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</si>
  <si>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</si>
  <si>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</si>
  <si>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</si>
  <si>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</si>
  <si>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</si>
  <si>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</si>
  <si>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</si>
  <si>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</si>
  <si>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</si>
  <si>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</si>
  <si>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</si>
  <si>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</si>
  <si>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</si>
  <si>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</si>
  <si>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</si>
  <si>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</si>
  <si>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</si>
  <si>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</si>
  <si>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</si>
  <si>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</si>
  <si>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</si>
  <si>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</si>
  <si>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</si>
  <si>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</si>
  <si>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</si>
  <si>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</si>
  <si>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</si>
  <si>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</si>
  <si>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</si>
  <si>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</si>
  <si>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</si>
  <si>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</si>
  <si>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</si>
  <si>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</si>
  <si>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</si>
  <si>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</si>
  <si>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</si>
  <si>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</si>
  <si>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</si>
  <si>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</si>
  <si>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</si>
  <si>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</si>
  <si>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</si>
  <si>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</si>
  <si>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</si>
  <si>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</si>
  <si>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</si>
  <si>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</si>
  <si>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</si>
  <si>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</si>
  <si>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</si>
  <si>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</si>
  <si>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</si>
  <si>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</si>
  <si>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</si>
  <si>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</si>
  <si>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</si>
  <si>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</si>
  <si>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</si>
  <si>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</si>
  <si>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</si>
  <si>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</si>
  <si>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</si>
  <si>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</si>
  <si>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</si>
  <si>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</si>
  <si>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</si>
  <si>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</si>
  <si>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</si>
  <si>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</si>
  <si>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</si>
  <si>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</si>
  <si>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</si>
  <si>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</si>
  <si>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</si>
  <si>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</si>
  <si>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</si>
  <si>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</si>
  <si>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</si>
  <si>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</si>
  <si>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</si>
  <si>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</si>
  <si>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</si>
  <si>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</si>
  <si>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</si>
  <si>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</si>
  <si>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</si>
  <si>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</si>
  <si>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</si>
  <si>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</si>
  <si>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</si>
  <si>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</si>
  <si>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</si>
  <si>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</si>
  <si>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</si>
  <si>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</si>
  <si>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</si>
  <si>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</si>
  <si>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</si>
  <si>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</si>
  <si>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</si>
  <si>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</si>
  <si>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</si>
  <si>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</si>
  <si>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</si>
  <si>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</si>
  <si>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</si>
  <si>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</si>
  <si>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</si>
  <si>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</si>
  <si>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</si>
  <si>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</si>
  <si>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</si>
  <si>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</si>
  <si>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</si>
  <si>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</si>
  <si>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</si>
  <si>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</si>
  <si>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</si>
  <si>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</si>
  <si>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</si>
  <si>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</si>
  <si>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</si>
  <si>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</si>
  <si>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</si>
  <si>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</si>
  <si>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</si>
  <si>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</si>
  <si>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</si>
  <si>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</si>
  <si>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</si>
  <si>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</si>
  <si>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</si>
  <si>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</si>
  <si>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</si>
  <si>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</si>
  <si>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</si>
  <si>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</si>
  <si>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</si>
  <si>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</si>
  <si>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</si>
  <si>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</si>
  <si>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</si>
  <si>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</si>
  <si>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</si>
  <si>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</si>
  <si>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</si>
  <si>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</si>
  <si>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</si>
  <si>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</si>
  <si>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</si>
  <si>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</si>
  <si>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</si>
  <si>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</si>
  <si>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</si>
  <si>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</si>
  <si>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</si>
  <si>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</si>
  <si>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</si>
  <si>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</si>
  <si>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</si>
  <si>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</si>
  <si>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</si>
  <si>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</si>
  <si>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</si>
  <si>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</si>
  <si>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</si>
  <si>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</si>
  <si>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</si>
  <si>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</si>
  <si>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</si>
  <si>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</si>
  <si>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</si>
  <si>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</si>
  <si>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</si>
  <si>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</si>
  <si>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</si>
  <si>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</si>
  <si>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</si>
  <si>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</si>
  <si>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</si>
  <si>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</si>
  <si>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</si>
  <si>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</si>
  <si>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</si>
  <si>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</si>
  <si>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</si>
  <si>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</si>
  <si>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</si>
  <si>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</si>
  <si>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</si>
  <si>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</si>
  <si>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</si>
  <si>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</si>
  <si>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</si>
  <si>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</si>
  <si>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</si>
  <si>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</si>
  <si>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</si>
  <si>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</si>
  <si>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</si>
  <si>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</si>
  <si>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</si>
  <si>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</si>
  <si>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</si>
  <si>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</si>
  <si>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</si>
  <si>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</si>
  <si>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</si>
  <si>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</si>
  <si>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</si>
  <si>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</si>
  <si>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</si>
  <si>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</si>
  <si>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</si>
  <si>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</si>
  <si>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</si>
  <si>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</si>
  <si>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</si>
  <si>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</si>
  <si>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</si>
  <si>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</si>
  <si>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</si>
  <si>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</si>
  <si>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</si>
  <si>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</si>
  <si>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</si>
  <si>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</si>
  <si>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</si>
  <si>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</si>
  <si>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</si>
  <si>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</si>
  <si>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</si>
  <si>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</si>
  <si>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</si>
  <si>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</si>
  <si>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</si>
  <si>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</si>
  <si>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</si>
  <si>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</si>
  <si>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</si>
  <si>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</si>
  <si>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</si>
  <si>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</si>
  <si>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</si>
  <si>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</si>
  <si>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</si>
  <si>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</si>
  <si>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</si>
  <si>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</si>
  <si>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</si>
  <si>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</si>
  <si>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</si>
  <si>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</si>
  <si>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</si>
  <si>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</si>
  <si>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</si>
  <si>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</si>
  <si>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</si>
  <si>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</si>
  <si>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</si>
  <si>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</si>
  <si>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</si>
  <si>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</si>
  <si>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</si>
  <si>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</si>
  <si>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</si>
  <si>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</si>
  <si>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</si>
  <si>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</si>
  <si>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</si>
  <si>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</si>
  <si>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</si>
  <si>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</si>
  <si>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</si>
  <si>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</si>
  <si>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</si>
  <si>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</si>
  <si>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</si>
  <si>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</si>
  <si>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</si>
  <si>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</si>
  <si>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</si>
  <si>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</si>
  <si>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</si>
  <si>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</si>
  <si>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</si>
  <si>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</si>
  <si>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</si>
  <si>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</si>
  <si>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</si>
  <si>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</si>
  <si>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</si>
  <si>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</si>
  <si>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</si>
  <si>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</si>
  <si>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</si>
  <si>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</si>
  <si>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</si>
  <si>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</si>
  <si>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</si>
  <si>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</si>
  <si>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</si>
  <si>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</si>
  <si>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</si>
  <si>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</si>
  <si>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</si>
  <si>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</si>
  <si>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</si>
  <si>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</si>
  <si>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</si>
  <si>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</si>
  <si>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</si>
  <si>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</si>
  <si>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</si>
  <si>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</si>
  <si>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</si>
  <si>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</si>
  <si>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</si>
  <si>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</si>
  <si>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</si>
  <si>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</si>
  <si>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</si>
  <si>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</si>
  <si>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</si>
  <si>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</si>
  <si>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</si>
  <si>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</si>
  <si>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</si>
  <si>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</si>
  <si>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</si>
  <si>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</si>
  <si>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</si>
  <si>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</si>
  <si>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</si>
  <si>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</si>
  <si>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</si>
  <si>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</si>
  <si>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</si>
  <si>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</si>
  <si>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</si>
  <si>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</si>
  <si>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</si>
  <si>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</si>
  <si>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</si>
  <si>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</si>
  <si>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</si>
  <si>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</si>
  <si>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</si>
  <si>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</si>
  <si>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</si>
  <si>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</si>
  <si>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</si>
  <si>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</si>
  <si>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</si>
  <si>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</si>
  <si>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</si>
  <si>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</si>
  <si>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</si>
  <si>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</si>
  <si>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</si>
  <si>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</si>
  <si>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</si>
  <si>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</si>
  <si>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</si>
  <si>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</si>
  <si>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</si>
  <si>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</si>
  <si>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</si>
  <si>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</si>
  <si>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</si>
  <si>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</si>
  <si>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</si>
  <si>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</si>
  <si>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</si>
  <si>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</si>
  <si>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</si>
  <si>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</si>
  <si>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</si>
  <si>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</si>
  <si>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</si>
  <si>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</si>
  <si>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</si>
  <si>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</si>
  <si>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</si>
  <si>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</si>
  <si>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</si>
  <si>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</si>
  <si>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</si>
  <si>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</si>
  <si>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</si>
  <si>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</si>
  <si>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</si>
  <si>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</si>
  <si>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</si>
  <si>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</si>
  <si>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</si>
  <si>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</si>
  <si>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</si>
  <si>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</si>
  <si>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</si>
  <si>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</si>
  <si>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</si>
  <si>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</si>
  <si>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</si>
  <si>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</si>
  <si>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</si>
  <si>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</si>
  <si>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</si>
  <si>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</si>
  <si>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</si>
  <si>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</si>
  <si>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</si>
  <si>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</si>
  <si>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</si>
  <si>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</si>
  <si>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</si>
  <si>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</si>
  <si>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</si>
  <si>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</si>
  <si>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</si>
  <si>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</si>
  <si>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</si>
  <si>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</si>
  <si>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</si>
  <si>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</si>
  <si>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</si>
  <si>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</si>
  <si>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</si>
  <si>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</si>
  <si>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</si>
  <si>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</si>
  <si>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</si>
  <si>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</si>
  <si>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</si>
  <si>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</si>
  <si>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</si>
  <si>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</si>
  <si>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</si>
  <si>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</si>
  <si>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</si>
  <si>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</si>
  <si>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</si>
  <si>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</si>
  <si>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</si>
  <si>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</si>
  <si>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</si>
  <si>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</si>
  <si>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</si>
  <si>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</si>
  <si>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</si>
  <si>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</si>
  <si>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</si>
  <si>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</si>
  <si>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</si>
  <si>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</si>
  <si>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</si>
  <si>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</si>
  <si>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</si>
  <si>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</si>
  <si>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</si>
  <si>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</si>
  <si>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</si>
  <si>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</si>
  <si>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</si>
  <si>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</si>
  <si>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</si>
  <si>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</si>
  <si>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</si>
  <si>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</si>
  <si>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</si>
  <si>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</si>
  <si>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</si>
  <si>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</si>
  <si>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</si>
  <si>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</si>
  <si>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</si>
  <si>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</si>
  <si>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</si>
  <si>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</si>
  <si>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</si>
  <si>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</si>
  <si>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</si>
  <si>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</si>
  <si>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</si>
  <si>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</si>
  <si>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</si>
  <si>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</si>
  <si>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</si>
  <si>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</si>
  <si>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</si>
  <si>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</si>
  <si>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</si>
  <si>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</si>
  <si>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</si>
  <si>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</si>
  <si>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</si>
  <si>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</si>
  <si>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</si>
  <si>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</si>
  <si>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</si>
  <si>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</si>
  <si>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</si>
  <si>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</si>
  <si>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</si>
  <si>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</si>
  <si>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</si>
  <si>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</si>
  <si>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</si>
  <si>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</si>
  <si>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</si>
  <si>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</si>
  <si>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</si>
  <si>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</si>
  <si>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</si>
  <si>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</si>
  <si>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</si>
  <si>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</si>
  <si>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</si>
  <si>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</si>
  <si>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</si>
  <si>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</si>
  <si>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</si>
  <si>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</si>
  <si>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</si>
  <si>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</si>
  <si>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</si>
  <si>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</si>
  <si>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</si>
  <si>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</si>
  <si>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</si>
  <si>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</si>
  <si>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</si>
  <si>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</si>
  <si>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</si>
  <si>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</si>
  <si>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</si>
  <si>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</si>
  <si>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</si>
  <si>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</si>
  <si>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</si>
  <si>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</si>
  <si>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</si>
  <si>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</si>
  <si>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</si>
  <si>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</si>
  <si>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</si>
  <si>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</si>
  <si>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</si>
  <si>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</si>
  <si>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</si>
  <si>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</si>
  <si>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</si>
  <si>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</si>
  <si>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</si>
  <si>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</si>
  <si>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</si>
  <si>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</si>
  <si>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</si>
  <si>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</si>
  <si>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</si>
  <si>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</si>
  <si>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</si>
  <si>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</si>
  <si>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</si>
  <si>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</si>
  <si>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</si>
  <si>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</si>
  <si>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</si>
  <si>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</si>
  <si>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</si>
  <si>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</si>
  <si>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</si>
  <si>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</si>
  <si>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</si>
  <si>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</si>
  <si>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</si>
  <si>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</si>
  <si>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</si>
  <si>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</si>
  <si>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</si>
  <si>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</si>
  <si>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</si>
  <si>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</si>
  <si>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</si>
  <si>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</si>
  <si>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</si>
  <si>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</si>
  <si>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</si>
  <si>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</si>
  <si>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</si>
  <si>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</si>
  <si>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</si>
  <si>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</si>
  <si>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</si>
  <si>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</si>
  <si>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</si>
  <si>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</si>
  <si>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</si>
  <si>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</si>
  <si>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</si>
  <si>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</si>
  <si>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</si>
  <si>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</si>
  <si>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</si>
  <si>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</si>
  <si>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</si>
  <si>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</si>
  <si>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</si>
  <si>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</si>
  <si>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</si>
  <si>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</si>
  <si>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</si>
  <si>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</si>
  <si>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</si>
  <si>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</si>
  <si>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</si>
  <si>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</si>
  <si>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</si>
  <si>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</si>
  <si>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</si>
  <si>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</si>
  <si>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</si>
  <si>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</si>
  <si>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</si>
  <si>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</si>
  <si>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</si>
  <si>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</si>
  <si>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</si>
  <si>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</si>
  <si>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</si>
  <si>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</si>
  <si>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</si>
  <si>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</si>
  <si>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</si>
  <si>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</si>
  <si>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</si>
  <si>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</si>
  <si>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</si>
  <si>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</si>
  <si>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</si>
  <si>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</si>
  <si>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</si>
  <si>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</si>
  <si>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</si>
  <si>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</si>
  <si>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</si>
  <si>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</si>
  <si>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</si>
  <si>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</si>
  <si>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</si>
  <si>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</si>
  <si>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</si>
  <si>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</si>
  <si>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</si>
  <si>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</si>
  <si>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</si>
  <si>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</si>
  <si>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</si>
  <si>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</si>
  <si>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</si>
  <si>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</si>
  <si>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</si>
  <si>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</si>
  <si>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</si>
  <si>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</si>
  <si>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</si>
  <si>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</si>
  <si>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</si>
  <si>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</si>
  <si>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</si>
  <si>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</si>
  <si>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</si>
  <si>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</si>
  <si>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</si>
  <si>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</si>
  <si>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</si>
  <si>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</si>
  <si>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</si>
  <si>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</si>
  <si>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</si>
  <si>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</si>
  <si>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</si>
  <si>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</si>
  <si>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</si>
  <si>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</si>
  <si>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</si>
  <si>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</si>
  <si>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</si>
  <si>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</si>
  <si>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</si>
  <si>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</si>
  <si>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</si>
  <si>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</si>
  <si>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</si>
  <si>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</si>
  <si>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</si>
  <si>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</si>
  <si>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</si>
  <si>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</si>
  <si>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</si>
  <si>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</si>
  <si>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</si>
  <si>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</si>
  <si>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</si>
  <si>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</si>
  <si>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</si>
  <si>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</si>
  <si>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</si>
  <si>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</si>
  <si>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</si>
  <si>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</si>
  <si>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</si>
  <si>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</si>
  <si>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</si>
  <si>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</si>
  <si>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</si>
  <si>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</si>
  <si>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</si>
  <si>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</si>
  <si>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</si>
  <si>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</si>
  <si>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</si>
  <si>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</si>
  <si>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</si>
  <si>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</si>
  <si>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</si>
  <si>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</si>
  <si>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</si>
  <si>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</si>
  <si>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</si>
  <si>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</si>
  <si>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</si>
  <si>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</si>
  <si>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</si>
  <si>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</si>
  <si>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</si>
  <si>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</si>
  <si>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</si>
  <si>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</si>
  <si>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</si>
  <si>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</si>
  <si>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</si>
  <si>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</si>
  <si>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</si>
  <si>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</si>
  <si>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</si>
  <si>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</si>
  <si>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</si>
  <si>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</si>
  <si>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</si>
  <si>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</si>
  <si>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</si>
  <si>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</si>
  <si>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</si>
  <si>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</si>
  <si>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</si>
  <si>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</si>
  <si>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</si>
  <si>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</si>
  <si>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</si>
  <si>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</si>
  <si>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</si>
  <si>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</si>
  <si>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</si>
  <si>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</si>
  <si>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</si>
  <si>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</si>
  <si>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</si>
  <si>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</si>
  <si>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</si>
  <si>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</si>
  <si>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</si>
  <si>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</si>
  <si>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</si>
  <si>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</si>
  <si>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</si>
  <si>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</si>
  <si>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</si>
  <si>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</si>
  <si>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</si>
  <si>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</si>
  <si>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</si>
  <si>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</si>
  <si>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</si>
  <si>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</si>
  <si>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</si>
  <si>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</si>
  <si>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</si>
  <si>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</si>
  <si>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</si>
  <si>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</si>
  <si>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</si>
  <si>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</si>
  <si>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</si>
  <si>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</si>
  <si>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</si>
  <si>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</si>
  <si>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</si>
  <si>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</si>
  <si>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</si>
  <si>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</si>
  <si>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</si>
  <si>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</si>
  <si>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</si>
  <si>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</si>
  <si>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</si>
  <si>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</si>
  <si>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</si>
  <si>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</si>
  <si>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</si>
  <si>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</si>
  <si>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</si>
  <si>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</si>
  <si>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</si>
  <si>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</si>
  <si>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</si>
  <si>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</si>
  <si>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</si>
  <si>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</si>
  <si>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</si>
  <si>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</si>
  <si>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</si>
  <si>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</si>
  <si>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</si>
  <si>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</si>
  <si>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</si>
  <si>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</si>
  <si>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</si>
  <si>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</si>
  <si>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</si>
  <si>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</si>
  <si>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</si>
  <si>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</si>
  <si>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</si>
  <si>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</si>
  <si>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</si>
  <si>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</si>
  <si>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</si>
  <si>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</si>
  <si>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</si>
  <si>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</si>
  <si>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</si>
  <si>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</si>
  <si>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</si>
  <si>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</si>
  <si>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</si>
  <si>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</si>
  <si>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</si>
  <si>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</si>
  <si>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</si>
  <si>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</si>
  <si>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</si>
  <si>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</si>
  <si>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</si>
  <si>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</si>
  <si>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</si>
  <si>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</si>
  <si>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</si>
  <si>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</si>
  <si>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</si>
  <si>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</si>
  <si>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</si>
  <si>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</si>
  <si>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</si>
  <si>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</si>
  <si>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</si>
  <si>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</si>
  <si>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</si>
  <si>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</si>
  <si>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</si>
  <si>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</si>
  <si>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</si>
  <si>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</si>
  <si>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</si>
  <si>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</si>
  <si>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</si>
  <si>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</si>
  <si>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</si>
  <si>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</si>
  <si>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</si>
  <si>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</si>
  <si>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</si>
  <si>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</si>
  <si>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</si>
  <si>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</si>
  <si>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</si>
  <si>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</si>
  <si>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</si>
  <si>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</si>
  <si>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</si>
  <si>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</si>
  <si>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</si>
  <si>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</si>
  <si>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</si>
  <si>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</si>
  <si>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</si>
  <si>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</si>
  <si>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</si>
  <si>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</si>
  <si>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</si>
  <si>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</si>
  <si>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</si>
  <si>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</si>
  <si>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</si>
  <si>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</si>
  <si>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</si>
  <si>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</si>
  <si>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</si>
  <si>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</si>
  <si>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</si>
  <si>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</si>
  <si>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</si>
  <si>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</si>
  <si>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</si>
  <si>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</si>
  <si>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</si>
  <si>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</si>
  <si>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</si>
  <si>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</si>
  <si>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</si>
  <si>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</si>
  <si>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</si>
  <si>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</si>
  <si>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</si>
  <si>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</si>
  <si>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</si>
  <si>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</si>
  <si>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</si>
  <si>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</si>
  <si>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</si>
  <si>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</si>
  <si>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</si>
  <si>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</si>
  <si>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</si>
  <si>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</si>
  <si>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</si>
  <si>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</si>
  <si>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</si>
  <si>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</si>
  <si>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</si>
  <si>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</si>
  <si>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</si>
  <si>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</si>
  <si>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</si>
  <si>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</si>
  <si>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</si>
  <si>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</si>
  <si>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</si>
  <si>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</si>
  <si>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</si>
  <si>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</si>
  <si>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</si>
  <si>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</si>
  <si>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</si>
  <si>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</si>
  <si>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</si>
  <si>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</si>
  <si>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</si>
  <si>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</si>
  <si>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</si>
  <si>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</si>
  <si>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</si>
  <si>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</si>
  <si>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</si>
  <si>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</si>
  <si>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</si>
  <si>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</si>
  <si>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</si>
  <si>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</si>
  <si>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</si>
  <si>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</si>
  <si>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</si>
  <si>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</si>
  <si>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</si>
  <si>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</si>
  <si>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</si>
  <si>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</si>
  <si>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</si>
  <si>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</si>
  <si>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</si>
  <si>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</si>
  <si>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</si>
  <si>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</si>
  <si>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</si>
  <si>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</si>
  <si>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</si>
  <si>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</si>
  <si>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</si>
  <si>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</si>
  <si>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</si>
  <si>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</si>
  <si>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</si>
  <si>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</si>
  <si>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</si>
  <si>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</si>
  <si>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</si>
  <si>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</si>
  <si>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</si>
  <si>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</si>
  <si>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</si>
  <si>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</si>
  <si>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</si>
  <si>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</si>
  <si>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</si>
  <si>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</si>
  <si>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</si>
  <si>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</si>
  <si>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</si>
  <si>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</si>
  <si>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</si>
  <si>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</si>
  <si>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</si>
  <si>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</si>
  <si>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</si>
  <si>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</si>
  <si>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</si>
  <si>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</si>
  <si>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</si>
  <si>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</si>
  <si>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</si>
  <si>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</si>
  <si>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</si>
  <si>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</si>
  <si>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</si>
  <si>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</si>
  <si>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</si>
  <si>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</si>
  <si>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</si>
  <si>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</si>
  <si>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</si>
  <si>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</si>
  <si>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</si>
  <si>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</si>
  <si>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</si>
  <si>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</si>
  <si>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</si>
  <si>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</si>
  <si>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</si>
  <si>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</si>
  <si>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</si>
  <si>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</si>
  <si>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</si>
  <si>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</si>
  <si>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</si>
  <si>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</si>
  <si>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</si>
  <si>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</si>
  <si>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</si>
  <si>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</si>
  <si>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</si>
  <si>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</si>
  <si>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</si>
  <si>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</si>
  <si>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</si>
  <si>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</si>
  <si>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</si>
  <si>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</si>
  <si>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</si>
  <si>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</si>
  <si>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</si>
  <si>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</si>
  <si>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</si>
  <si>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</si>
  <si>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</si>
  <si>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</si>
  <si>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</si>
  <si>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</si>
  <si>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</si>
  <si>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</si>
  <si>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</si>
  <si>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</si>
  <si>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</si>
  <si>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</si>
  <si>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</si>
  <si>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</si>
  <si>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</si>
  <si>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</si>
  <si>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</si>
  <si>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</si>
  <si>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</si>
  <si>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</si>
  <si>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</si>
  <si>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</si>
  <si>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</si>
  <si>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</si>
  <si>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</si>
  <si>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</si>
  <si>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</si>
  <si>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</si>
  <si>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</si>
  <si>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</si>
  <si>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</si>
  <si>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</si>
  <si>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</si>
  <si>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</si>
  <si>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</si>
  <si>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</si>
  <si>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</si>
  <si>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</si>
  <si>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</si>
  <si>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</si>
  <si>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</si>
  <si>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</si>
  <si>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</si>
  <si>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</si>
  <si>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</si>
  <si>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</si>
  <si>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</si>
  <si>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</si>
  <si>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</si>
  <si>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</si>
  <si>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</si>
  <si>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</si>
  <si>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</si>
  <si>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</si>
  <si>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</si>
  <si>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</si>
  <si>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</si>
  <si>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</si>
  <si>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</si>
  <si>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</si>
  <si>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</si>
  <si>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</si>
  <si>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</si>
  <si>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</si>
  <si>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</si>
  <si>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</si>
  <si>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</si>
  <si>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</si>
  <si>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</si>
  <si>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</si>
  <si>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</si>
  <si>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</si>
  <si>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</si>
  <si>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</si>
  <si>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</si>
  <si>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</si>
  <si>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</si>
  <si>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</si>
  <si>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</si>
  <si>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</si>
  <si>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</si>
  <si>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</si>
  <si>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</si>
  <si>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</si>
  <si>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</si>
  <si>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</si>
  <si>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</si>
  <si>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</si>
  <si>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</si>
  <si>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</si>
  <si>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</si>
  <si>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</si>
  <si>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</si>
  <si>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</si>
  <si>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</si>
  <si>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</si>
  <si>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</si>
  <si>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</si>
  <si>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</si>
  <si>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</si>
  <si>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</si>
  <si>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</si>
  <si>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</si>
  <si>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</si>
  <si>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</si>
  <si>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</si>
  <si>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</si>
  <si>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</si>
  <si>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</si>
  <si>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</si>
  <si>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</si>
  <si>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</si>
  <si>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</si>
  <si>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</si>
  <si>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</si>
  <si>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</si>
  <si>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</si>
  <si>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</si>
  <si>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</si>
  <si>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</si>
  <si>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</si>
  <si>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</si>
  <si>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</si>
  <si>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</si>
  <si>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</si>
  <si>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</si>
  <si>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</si>
  <si>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</si>
  <si>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</si>
  <si>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</si>
  <si>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</si>
  <si>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</si>
  <si>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</si>
  <si>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</si>
  <si>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</si>
  <si>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</si>
  <si>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</si>
  <si>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</si>
  <si>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</si>
  <si>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</si>
  <si>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</si>
  <si>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</si>
  <si>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</si>
  <si>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</si>
  <si>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</si>
  <si>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</si>
  <si>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</si>
  <si>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</si>
  <si>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</si>
  <si>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</si>
  <si>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</si>
  <si>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</si>
  <si>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</si>
  <si>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</si>
  <si>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</si>
  <si>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</si>
  <si>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</si>
  <si>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</si>
  <si>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</si>
  <si>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</si>
  <si>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</si>
  <si>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</si>
  <si>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</si>
  <si>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</si>
  <si>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</si>
  <si>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</si>
  <si>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</si>
  <si>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</si>
  <si>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</si>
  <si>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</si>
  <si>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</si>
  <si>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</si>
  <si>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</si>
  <si>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</si>
  <si>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</si>
  <si>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</si>
  <si>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</si>
  <si>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</si>
  <si>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</si>
  <si>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</si>
  <si>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</si>
  <si>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</si>
  <si>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</si>
  <si>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</si>
  <si>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</si>
  <si>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</si>
  <si>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</si>
  <si>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</si>
  <si>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</si>
  <si>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</si>
  <si>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</si>
  <si>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</si>
  <si>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</si>
  <si>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</si>
  <si>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</si>
  <si>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</si>
  <si>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</si>
  <si>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</si>
  <si>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</si>
  <si>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</si>
  <si>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</si>
  <si>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</si>
  <si>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</si>
  <si>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</si>
  <si>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</si>
  <si>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</si>
  <si>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</si>
  <si>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</si>
  <si>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</si>
  <si>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</si>
  <si>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</si>
  <si>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</si>
  <si>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</si>
  <si>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</si>
  <si>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</si>
  <si>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</si>
  <si>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</si>
  <si>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</si>
  <si>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</si>
  <si>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</si>
  <si>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</si>
  <si>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</si>
  <si>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</si>
  <si>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</si>
  <si>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</si>
  <si>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</si>
  <si>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</si>
  <si>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</si>
  <si>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</si>
  <si>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</si>
  <si>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</si>
  <si>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</si>
  <si>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</si>
  <si>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</si>
  <si>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</si>
  <si>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</si>
  <si>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</si>
  <si>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</si>
  <si>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</si>
  <si>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</si>
  <si>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</si>
  <si>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</si>
  <si>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</si>
  <si>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</si>
  <si>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</si>
  <si>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</si>
  <si>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</si>
  <si>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</si>
  <si>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</si>
  <si>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</si>
  <si>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</si>
  <si>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</si>
  <si>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</si>
  <si>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</si>
  <si>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</si>
  <si>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</si>
  <si>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</si>
  <si>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</si>
  <si>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</si>
  <si>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</si>
  <si>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</si>
  <si>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</si>
  <si>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</si>
  <si>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</si>
  <si>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</si>
  <si>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</si>
  <si>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</si>
  <si>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</si>
  <si>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</si>
  <si>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</si>
  <si>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</si>
  <si>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</si>
  <si>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</si>
  <si>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</si>
  <si>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</si>
  <si>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</si>
  <si>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</si>
  <si>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</si>
  <si>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</si>
  <si>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</si>
  <si>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</si>
  <si>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</si>
  <si>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</si>
  <si>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</si>
  <si>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</si>
  <si>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</si>
  <si>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</si>
  <si>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</si>
  <si>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</si>
  <si>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</si>
  <si>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</si>
  <si>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</si>
  <si>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</si>
  <si>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</si>
  <si>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</si>
  <si>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</si>
  <si>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</si>
  <si>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</si>
  <si>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</si>
  <si>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</si>
  <si>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</si>
  <si>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</si>
  <si>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</si>
  <si>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</si>
  <si>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</si>
  <si>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</si>
  <si>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</si>
  <si>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</si>
  <si>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</si>
  <si>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</si>
  <si>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</si>
  <si>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</si>
  <si>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</si>
  <si>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</si>
  <si>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</si>
  <si>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</si>
  <si>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</si>
  <si>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</si>
  <si>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</si>
  <si>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</si>
  <si>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</si>
  <si>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</si>
  <si>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</si>
  <si>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</si>
  <si>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</si>
  <si>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</si>
  <si>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</si>
  <si>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</si>
  <si>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</si>
  <si>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</si>
  <si>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</si>
  <si>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</si>
  <si>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</si>
  <si>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</si>
  <si>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</si>
  <si>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</si>
  <si>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</si>
  <si>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</si>
  <si>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</si>
  <si>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</si>
  <si>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</si>
  <si>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</si>
  <si>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</si>
  <si>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</si>
  <si>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</si>
  <si>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</si>
  <si>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</si>
  <si>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</si>
  <si>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</si>
  <si>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</si>
  <si>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</si>
  <si>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</si>
  <si>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</si>
  <si>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</si>
  <si>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</si>
  <si>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</si>
  <si>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</si>
  <si>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</si>
  <si>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</si>
  <si>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</si>
  <si>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</si>
  <si>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</si>
  <si>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</si>
  <si>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</si>
  <si>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</si>
  <si>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</si>
  <si>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</si>
  <si>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</si>
  <si>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</si>
  <si>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</si>
  <si>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</si>
  <si>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</si>
  <si>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</si>
  <si>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</si>
  <si>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</si>
  <si>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</si>
  <si>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</si>
  <si>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</si>
  <si>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</si>
  <si>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</si>
  <si>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</si>
  <si>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</si>
  <si>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</si>
  <si>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</si>
  <si>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</si>
  <si>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</si>
  <si>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</si>
  <si>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</si>
  <si>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</si>
  <si>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</si>
  <si>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</si>
  <si>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</si>
  <si>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</si>
  <si>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</si>
  <si>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</si>
  <si>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</si>
  <si>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</si>
  <si>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</si>
  <si>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</si>
  <si>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</si>
  <si>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</si>
  <si>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</si>
  <si>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</si>
  <si>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</si>
  <si>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</si>
  <si>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</si>
  <si>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</si>
  <si>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</si>
  <si>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</si>
  <si>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</si>
  <si>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</si>
  <si>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</si>
  <si>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</si>
  <si>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</si>
  <si>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</si>
  <si>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</si>
  <si>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</si>
  <si>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</si>
  <si>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</si>
  <si>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</si>
  <si>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</si>
  <si>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</si>
  <si>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</si>
  <si>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</si>
  <si>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</si>
  <si>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</si>
  <si>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</si>
  <si>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</si>
  <si>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</si>
  <si>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</si>
  <si>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</si>
  <si>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</si>
  <si>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</si>
  <si>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</si>
  <si>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</si>
  <si>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</si>
  <si>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</si>
  <si>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</si>
  <si>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</si>
  <si>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</si>
  <si>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</si>
  <si>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</si>
  <si>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</si>
  <si>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</si>
  <si>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</si>
  <si>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</si>
  <si>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</si>
  <si>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</si>
  <si>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PCM-20251029-00001540</t>
  </si>
  <si>
    <t>PCM-20251029-00001546</t>
  </si>
  <si>
    <t>ETA 45 min</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</si>
  <si>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</si>
  <si>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</si>
  <si>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</si>
  <si>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</si>
  <si>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</si>
  <si>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</si>
  <si>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</si>
  <si>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</si>
  <si>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</si>
  <si>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</si>
  <si>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</si>
  <si>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</si>
  <si>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</si>
  <si>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</si>
  <si>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</si>
  <si>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</si>
  <si>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</si>
  <si>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</si>
  <si>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</si>
  <si>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</si>
  <si>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40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</si>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</sst>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9" totalsRowShown="0" headerRowDxfId="157" dataDxfId="156" headerRowBorderDxfId="154" tableBorderDxfId="155" totalsRowBorderDxfId="153">
  <autoFilter ref="A1:CJ18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296.58906215277966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45959.537488078706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45959.537488078706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45959.537488078706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45959.537488078706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45959.537488078706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45959.537488078706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45959.537488078706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45959.537488078706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45959.537488078706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45959.537488078706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45959.537488078706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45959.537488078706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45959.537488078706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45959.537488078706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45959.537488078706</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45959.537488078706</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45959.537488078706</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45959.537488078706</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45959.537488078706</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45959.537488078706</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45959.537488078706</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45959.537488078706</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45959.537488078706</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45959.537488078706</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45959.537488078706</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45959.537488078706</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45959.537488078706</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45959.537488078706</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45959.537488078706</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45959.537488078706</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45959.537488078706</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45959.537488078706</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45959.537488078706</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45959.537488078706</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45959.537488078706</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45959.537488078706</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45959.537488078706</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45959.537488078706</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45959.537488078706</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45959.537488078706</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45959.537488078706</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45959.537488078706</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45959.537488078706</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45959.537488078706</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45959.537488078706</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45959.537488078706</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45959.537488078706</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45959.537488078706</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45959.537488078706</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45959.537488078706</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45959.537488078706</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45959.537488078706</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45959.537488078706</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45959.537488078706</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45959.537488078706</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45959.537488078706</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45959.537488078706</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45959.537488078706</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45959.537488078706</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45959.537488078706</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45959.537488078706</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45959.537488078706</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45959.537488078706</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45959.537488078706</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45959.537488078706</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45959.537488078706</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45959.537488078706</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45959.537488078706</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45959.537488078706</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45959.537488078706</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45959.537488078706</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45959.537488078706</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45959.537488078706</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45959.537488078706</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45959.537488078706</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45959.537488078706</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45959.537488078706</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45959.537488078706</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45959.537488078706</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45959.537488078706</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45959.537488078706</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45959.537488078706</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45959.537488078706</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45959.537488078706</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45959.537488078706</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45959.537488078706</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45959.537488078706</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45959.537488078706</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45959.537488078706</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45959.537488078706</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45959.537488078706</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45959.537488078706</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45959.537488078706</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45959.537488078706</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45959.537488078706</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45959.537488078706</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45959.537488078706</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45959.537488078706</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45959.537488078706</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45959.537488078706</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45959.537488078706</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45959.537488078706</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45959.537488078706</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45959.537488078706</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45959.537488078706</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45959.537488078706</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45959.537488078706</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45959.537488078706</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45959.537488078706</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45959.537488078706</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45959.537488078706</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45959.537488078706</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45959.537488078706</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45959.537488078706</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45959.537488078706</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45959.537488078706</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45959.537488078706</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45959.537488078706</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45959.537488078706</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45959.537488078706</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45959.537488078706</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45959.537488078706</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45959.537488078706</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45959.537488078706</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45959.537488078706</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45959.537488078706</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45959.537488078706</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45959.537488078706</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45959.537488078706</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45959.537488078706</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45959.537488078706</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45959.537488078706</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45959.537488078706</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45959.537488078706</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45959.537488078706</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45959.537488078706</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45959.537488078706</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45959.537488078706</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45959.537488078706</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45959.537488078706</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45959.537488078706</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45959.537488078706</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45959.537488078706</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45959.537488078706</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45959.537488078706</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45959.537488078706</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45959.537488078706</v>
      </c>
      <c r="H149" s="136"/>
      <c r="I149" s="134" t="str">
        <f>IFERROR(VLOOKUP(D149,DB!A:F,6,0),"")</f>
        <v/>
      </c>
      <c r="J149" s="134" t="str">
        <f>IFERROR(VLOOKUP(D149,DB!A:G,7,0),"")</f>
        <v/>
      </c>
      <c r="K149" s="138"/>
      <c r="L149" s="139" t="str">
        <f>IFERROR(VLOOKUP(D149,DB!A:I,9,0),"")</f>
        <v/>
      </c>
    </row>
    <row r="150" spans="1:12" ht="15" customHeight="1">
      <c r="A150" s="171"/>
      <c r="B150" s="146" t="str">
        <f>IFERROR(VLOOKUP(D150,DB!A:K,11,0),"")</f>
        <v/>
      </c>
      <c r="C150" s="146"/>
      <c r="D150" s="146"/>
      <c r="E150" s="147"/>
      <c r="F150" s="148"/>
      <c r="G150" s="149">
        <f ca="1">IFERROR(NOW()-F150,"")</f>
        <v>45959.537488078706</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9"/>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134.53765011574433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0.79540474537498085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24833</v>
      </c>
      <c r="E5" s="114" t="s">
        <v>39021</v>
      </c>
      <c r="F5" s="115">
        <v>45959.531469907408</v>
      </c>
      <c r="G5" s="116">
        <f ca="1">IFERROR(NOW()-F5,"-")</f>
        <v>6.0181712979101576E-3</v>
      </c>
      <c r="H5" s="115">
        <v>45959.525219907409</v>
      </c>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73" t="s">
        <v>39108</v>
      </c>
      <c r="B6" s="18" t="str">
        <f>IFERROR(VLOOKUP(D6,DB!A:K,11,0),"")</f>
        <v>R2</v>
      </c>
      <c r="C6" s="18">
        <v>1</v>
      </c>
      <c r="D6" s="18" t="s">
        <v>26023</v>
      </c>
      <c r="E6" s="114" t="s">
        <v>39021</v>
      </c>
      <c r="F6" s="115">
        <v>45959.533541666664</v>
      </c>
      <c r="G6" s="116">
        <f ca="1">IFERROR(NOW()-F6,"-")</f>
        <v>3.9464120418415405E-3</v>
      </c>
      <c r="H6" s="115">
        <v>45959.527986111112</v>
      </c>
      <c r="I6" s="18" t="str">
        <f>IFERROR(VLOOKUP(D6,DB!A:F,6,0),"")</f>
        <v>SCECO</v>
      </c>
      <c r="J6" s="18" t="str">
        <f>IFERROR(VLOOKUP(D6,DB!A:G,7,0),"")</f>
        <v>Vandalized</v>
      </c>
      <c r="K6" s="19" t="s">
        <v>39109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45959.537488078706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45959.537488078706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45959.537488078706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45959.537488078706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45959.537488078706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45959.537488078706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45959.537488078706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45959.537488078706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45959.537488078706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45959.537488078706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45959.537488078706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45959.537488078706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45959.537488078706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45959.537488078706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45959.537488078706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45959.537488078706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45959.537488078706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45959.537488078706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45959.537488078706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45959.537488078706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45959.537488078706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45959.537488078706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45959.537488078706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45959.537488078706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45959.537488078706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45959.537488078706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45959.537488078706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45959.537488078706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45959.537488078706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45959.537488078706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45959.537488078706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45959.537488078706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45959.537488078706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45959.537488078706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45959.537488078706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45959.537488078706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45959.537488078706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45959.537488078706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61"/>
      <c r="B45" s="162" t="str">
        <f>IFERROR(VLOOKUP(D45,DB!A:K,11,0),"")</f>
        <v/>
      </c>
      <c r="C45" s="162"/>
      <c r="D45" s="162"/>
      <c r="E45" s="163"/>
      <c r="F45" s="164"/>
      <c r="G45" s="165">
        <f ca="1">IFERROR(NOW()-F45,"-")</f>
        <v>45959.537488078706</v>
      </c>
      <c r="H45" s="164"/>
      <c r="I45" s="162" t="str">
        <f>IFERROR(VLOOKUP(D45,DB!A:F,6,0),"")</f>
        <v/>
      </c>
      <c r="J45" s="162" t="str">
        <f>IFERROR(VLOOKUP(D45,DB!A:G,7,0),"")</f>
        <v/>
      </c>
      <c r="K45" s="166"/>
      <c r="L45" s="162" t="str">
        <f>IFERROR(VLOOKUP(D45,DB!A:I,9,0),"")</f>
        <v/>
      </c>
      <c r="M45" s="162"/>
      <c r="N45" s="162"/>
      <c r="O45" s="162"/>
      <c r="P45" s="162"/>
      <c r="Q45" s="162"/>
      <c r="R45" s="162"/>
      <c r="S45" s="162"/>
      <c r="T45" s="162"/>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162"/>
      <c r="BX45" s="162"/>
      <c r="BY45" s="162"/>
      <c r="BZ45" s="162"/>
      <c r="CA45" s="162"/>
      <c r="CB45" s="162"/>
      <c r="CC45" s="162"/>
      <c r="CD45" s="162"/>
      <c r="CE45" s="162"/>
      <c r="CF45" s="162"/>
      <c r="CG45" s="162"/>
      <c r="CH45" s="162"/>
      <c r="CI45" s="162"/>
      <c r="CJ45" s="167"/>
    </row>
    <row r="46" spans="1:88" ht="31.5" customHeight="1">
      <c r="A46" s="113"/>
      <c r="B46" s="18" t="str">
        <f>IFERROR(VLOOKUP(D46,DB!A:K,11,0),"")</f>
        <v/>
      </c>
      <c r="C46" s="18"/>
      <c r="D46" s="18"/>
      <c r="E46" s="114"/>
      <c r="F46" s="115"/>
      <c r="G46" s="116">
        <f ca="1">IFERROR(NOW()-F46,"-")</f>
        <v>45959.537488078706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45959.537488078706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45959.537488078706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45959.537488078706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45959.537488078706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45959.537488078706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45959.537488078706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45959.537488078706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45959.537488078706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45959.537488078706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45959.537488078706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45959.537488078706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45959.537488078706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45959.537488078706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45959.537488078706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45959.537488078706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45959.537488078706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45959.537488078706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45959.537488078706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45959.537488078706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45959.537488078706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45959.537488078706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45959.537488078706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45959.537488078706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45959.537488078706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45959.537488078706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45959.537488078706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45959.537488078706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45959.537488078706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45959.537488078706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45959.537488078706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45959.537488078706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45959.537488078706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45959.537488078706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45959.537488078706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45959.537488078706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45959.537488078706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45959.537488078706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45959.537488078706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45959.537488078706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45959.537488078706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45959.537488078706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45959.537488078706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45959.537488078706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45959.537488078706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45959.537488078706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45959.537488078706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45959.537488078706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45959.537488078706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45959.537488078706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45959.537488078706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45959.537488078706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45959.537488078706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45959.537488078706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45959.537488078706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45959.537488078706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45959.537488078706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45959.537488078706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45959.537488078706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45959.537488078706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45959.537488078706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45959.537488078706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45959.537488078706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45959.537488078706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45959.537488078706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45959.537488078706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45959.537488078706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45959.537488078706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45959.537488078706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45959.537488078706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45959.537488078706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45959.537488078706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45959.537488078706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45959.537488078706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45959.537488078706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45959.537488078706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45959.537488078706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45959.537488078706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45959.537488078706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45959.537488078706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45959.537488078706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45959.537488078706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45959.537488078706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45959.537488078706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45959.537488078706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45959.537488078706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45959.537488078706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45959.537488078706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45959.537488078706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45959.537488078706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45959.537488078706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45959.537488078706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45959.537488078706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45959.537488078706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45959.537488078706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45959.537488078706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45959.537488078706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45959.537488078706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45959.537488078706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45959.537488078706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45959.537488078706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45959.537488078706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45959.537488078706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45959.537488078706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45959.537488078706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45959.537488078706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45959.537488078706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45959.537488078706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45959.537488078706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45959.537488078706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45959.537488078706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45959.537488078706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45959.537488078706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45959.537488078706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45959.537488078706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45959.537488078706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45959.537488078706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45959.537488078706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45959.537488078706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45959.537488078706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45959.537488078706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45959.537488078706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45959.537488078706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45959.537488078706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45959.537488078706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45959.537488078706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45959.537488078706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45959.537488078706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45959.537488078706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45959.537488078706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45959.537488078706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45959.537488078706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45959.537488078706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45959.537488078706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45959.537488078706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45959.537488078706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45959.537488078706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45959.537488078706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45959.537488078706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45959.537488078706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45959.537488078706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45959.537488078706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45959.537488078706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61"/>
      <c r="B189" s="162" t="str">
        <f>IFERROR(VLOOKUP(D189,DB!A:K,11,0),"")</f>
        <v/>
      </c>
      <c r="C189" s="162"/>
      <c r="D189" s="162"/>
      <c r="E189" s="163"/>
      <c r="F189" s="164"/>
      <c r="G189" s="165">
        <f ca="1">IFERROR(NOW()-F189,"-")</f>
        <v>45959.537488078706</v>
      </c>
      <c r="H189" s="164"/>
      <c r="I189" s="162" t="str">
        <f>IFERROR(VLOOKUP(D189,DB!A:F,6,0),"")</f>
        <v/>
      </c>
      <c r="J189" s="162" t="str">
        <f>IFERROR(VLOOKUP(D189,DB!A:G,7,0),"")</f>
        <v/>
      </c>
      <c r="K189" s="166"/>
      <c r="L189" s="162" t="str">
        <f>IFERROR(VLOOKUP(D189,DB!A:I,9,0),"")</f>
        <v/>
      </c>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2"/>
      <c r="BK189" s="162"/>
      <c r="BL189" s="162"/>
      <c r="BM189" s="162"/>
      <c r="BN189" s="162"/>
      <c r="BO189" s="162"/>
      <c r="BP189" s="162"/>
      <c r="BQ189" s="162"/>
      <c r="BR189" s="162"/>
      <c r="BS189" s="162"/>
      <c r="BT189" s="162"/>
      <c r="BU189" s="162"/>
      <c r="BV189" s="162"/>
      <c r="BW189" s="162"/>
      <c r="BX189" s="162"/>
      <c r="BY189" s="162"/>
      <c r="BZ189" s="162"/>
      <c r="CA189" s="162"/>
      <c r="CB189" s="162"/>
      <c r="CC189" s="162"/>
      <c r="CD189" s="162"/>
      <c r="CE189" s="162"/>
      <c r="CF189" s="162"/>
      <c r="CG189" s="162"/>
      <c r="CH189" s="162"/>
      <c r="CI189" s="162"/>
      <c r="CJ189" s="167"/>
    </row>
  </sheetData>
  <dataValidations count="2">
    <dataValidation allowBlank="1" showInputMessage="1" showErrorMessage="1" sqref="E1" xr:uid="{4D935161-CDD3-4592-B877-3FB59C99E142}"/>
    <dataValidation type="list" allowBlank="1" showInputMessage="1" showErrorMessage="1" sqref="E3:E18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39110</v>
      </c>
      <c r="B2" s="63" t="str">
        <f>IFERROR(VLOOKUP(D2,DB!A:K,11,0),"")</f>
        <v>R3</v>
      </c>
      <c r="C2" s="18">
        <v>2</v>
      </c>
      <c r="D2" s="18" t="s">
        <v>19061</v>
      </c>
      <c r="E2" s="18" t="s">
        <v>39021</v>
      </c>
      <c r="F2" s="20"/>
      <c r="G2" s="21">
        <f t="shared" ref="G2:G63" ca="1" si="0">IFERROR(NOW()-F2,"-")</f>
        <v>45959.537488078706</v>
      </c>
      <c r="H2" s="22">
        <v>45959.513773148145</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45959.537488078706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45959.537488078706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45959.537488078706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45959.537488078706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45959.537488078706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45959.537488078706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45959.537488078706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45959.537488078706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45959.537488078706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45959.537488078706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45959.537488078706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45959.537488078706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45959.537488078706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45959.537488078706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45959.537488078706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45959.537488078706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45959.537488078706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45959.537488078706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45959.537488078706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45959.537488078706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45959.537488078706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45959.537488078706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45959.537488078706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45959.537488078706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45959.537488078706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45959.537488078706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45959.537488078706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45959.537488078706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45959.537488078706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45959.537488078706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45959.537488078706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45959.537488078706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45959.537488078706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45959.537488078706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45959.537488078706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45959.537488078706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45959.537488078706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45959.537488078706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45959.537488078706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45959.537488078706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45959.537488078706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45959.537488078706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45959.537488078706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45959.537488078706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45959.537488078706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45959.537488078706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45959.537488078706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45959.537488078706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45959.537488078706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45959.537488078706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45959.537488078706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45959.537488078706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45959.537488078706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45959.537488078706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45959.537488078706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45959.537488078706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45959.537488078706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45959.537488078706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45959.537488078706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45959.537488078706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45959.537488078706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45959.537488078706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45959.537488078706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45959.537488078706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45959.537488078706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45959.537488078706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45959.537488078706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45959.537488078706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45959.537488078706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45959.537488078706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45959.537488078706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45959.537488078706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45959.537488078706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45959.537488078706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45959.537488078706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45959.537488078706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45959.537488078706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45959.537488078706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45959.537488078706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45959.537488078706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45959.537488078706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45959.537488078706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45959.537488078706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45959.537488078706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45959.537488078706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45959.537488078706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45959.537488078706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45959.537488078706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45959.537488078706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45959.537488078706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45959.537488078706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45959.537488078706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45959.537488078706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45959.537488078706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45959.537488078706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45959.537488078706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45959.537488078706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45959.537488078706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45959.537488078706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45959.537488078706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45959.537488078706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45959.537488078706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45959.537488078706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45959.537488078706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45959.537488078706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45959.537488078706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45959.537488078706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45959.537488078706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45959.537488078706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45959.537488078706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45959.537488078706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45959.537488078706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45959.537488078706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45959.537488078706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45959.537488078706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45959.537488078706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45959.537488078706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45959.537488078706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45959.537488078706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45959.537488078706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45959.537488078706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45959.537488078706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45959.537488078706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45959.537488078706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45959.537488078706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45959.537488078706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45959.537488078706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45959.537488078706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45959.537488078706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45959.537488078706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45959.537488078706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45959.537488078706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45959.537488078706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45959.537488078706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45959.537488078706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45959.537488078706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45959.537488078706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45959.537488078706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45959.537488078706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45959.537488078706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45959.537488078706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45959.537488078706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45959.537488078706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45959.537488078706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45959.537488078706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45959.537488078706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45959.537488078706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45959.537488078706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45959.537488078706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45959.537488078706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45959.537488078706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45959.537488078706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45959.537488078706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45959.537488078706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45959.537488078706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45959.537488078706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45959.537488078706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45959.537488078706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45959.537488078706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45959.537488078706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45959.537488078706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45959.537488078706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45959.537488078706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45959.537488078706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45959.537488078706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45959.537488078706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45959.537488078706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45959.537488078706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45959.537488078706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45959.537488078706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45959.537488078706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45959.537488078706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45959.537488078706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45959.537488078706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45959.537488078706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45959.537488078706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45959.537488078706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45959.537488078706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45959.537488078706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45959.537488078706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45959.537488078706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45959.537488078706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45959.537488078706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45959.537488078706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45959.537488078706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45959.537488078706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45959.537488078706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45959.537488078706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45959.537488078706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45959.537488078706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45959.537488078706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45959.537488078706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45959.537488078706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45959.537488078706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45959.537488078706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45959.537488078706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45959.537488078706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45959.537488078706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45959.537488078706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45959.537488078706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45959.537488078706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45959.537488078706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45959.537488078706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45959.537488078706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45959.537488078706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45959.537488078706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45959.537488078706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45959.537488078706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45959.537488078706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45959.537488078706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45959.537488078706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45959.537488078706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45959.537488078706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45959.537488078706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45959.537488078706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45959.537488078706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45959.537488078706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45959.537488078706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45959.537488078706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45959.537488078706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45959.537488078706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45959.537488078706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45959.537488078706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45959.537488078706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45959.537488078706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45959.537488078706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45959.537488078706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45959.537488078706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45959.537488078706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45959.537488078706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45959.537488078706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45959.537488078706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45959.537488078706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45959.537488078706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45959.537488078706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45959.537488078706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45959.537488078706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45959.537488078706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45959.537488078706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45959.537488078706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45959.537488078706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45959.537488078706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45959.537488078706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45959.537488078706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45959.537488078706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45959.537488078706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45959.537488078706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45959.537488078706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45959.537488078706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45959.537488078706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45959.537488078706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45959.537488078706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45959.537488078706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45959.537488078706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45959.537488078706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45959.537488078706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45959.537488078706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45959.537488078706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45959.537488078706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45959.537488078706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45959.537488078706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45959.537488078706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45959.537488078706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45959.537488078706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45959.537488078706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45959.537488078706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45959.537488078706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45959.537488078706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45959.537488078706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45959.537488078706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45959.537488078706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45959.537488078706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45959.537488078706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45959.537488078706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45959.537488078706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45959.537488078706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45959.537488078706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45959.537488078706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45959.537488078706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45959.537488078706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45959.537488078706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45959.537488078706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45959.537488078706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45959.537488078706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45959.537488078706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45959.537488078706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45959.537488078706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45959.537488078706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45959.537488078706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45959.537488078706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45959.537488078706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45959.537488078706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45959.537488078706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45959.537488078706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45959.537488078706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45959.537488078706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45959.537488078706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45959.537488078706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45959.537488078706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45959.537488078706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45959.537488078706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45959.537488078706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45959.537488078706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45959.537488078706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45959.537488078706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45959.537488078706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45959.537488078706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45959.537488078706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45959.537488078706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45959.537488078706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45959.537488078706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45959.537488078706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45959.537488078706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45959.537488078706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45959.537488078706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45959.537488078706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45959.537488078706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45959.537488078706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45959.537488078706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45959.537488078706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45959.537488078706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45959.537488078706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45959.537488078706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45959.537488078706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45959.537488078706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45959.537488078706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45959.537488078706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45959.537488078706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45959.537488078706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45959.537488078706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45959.537488078706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45959.537488078706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45959.537488078706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45959.537488078706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45959.537488078706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45959.537488078706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45959.537488078706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45959.537488078706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45959.537488078706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45959.537488078706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45959.537488078706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45959.537488078706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45959.537488078706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45959.537488078706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45959.537488078706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45959.537488078706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45959.537488078706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45959.537488078706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45959.537488078706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45959.537488078706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45959.537488078706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45959.537488078706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45959.537488078706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45959.537488078706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45959.537488078706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45959.537488078706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45959.537488078706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45959.537488078706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45959.537488078706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45959.537488078706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45959.537488078706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45959.537488078706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45959.537488078706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45959.537488078706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45959.537488078706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45959.537488078706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45959.537488078706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45959.537488078706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45959.537488078706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45959.537488078706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45959.537488078706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45959.537488078706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45959.537488078706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45959.537488078706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45959.537488078706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45959.537488078706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45959.537488078706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45959.537488078706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45959.537488078706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45959.537488078706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45959.537488078706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45959.537488078706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45959.537488078706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45959.537488078706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45959.537488078706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45959.537488078706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45959.537488078706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45959.537488078706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45959.537488078706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45959.537488078706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45959.537488078706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45959.537488078706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45959.537488078706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45959.537488078706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45959.537488078706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45959.537488078706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45959.537488078706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45959.537488078706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45959.537488078706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45959.537488078706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45959.537488078706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45959.537488078706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45959.537488078706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45959.537488078706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45959.537488078706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45959.537488078706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45959.537488078706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45959.537488078706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45959.537488078706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45959.537488078706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45959.537488078706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45959.537488078706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45959.537488078706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45959.537488078706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45959.537488078706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45959.537488078706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45959.537488078706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45959.537488078706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45959.537488078706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45959.537488078706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45959.537488078706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45959.537488078706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45959.537488078706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45959.537488078706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45959.537488078706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45959.537488078706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45959.537488078706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45959.537488078706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45959.537488078706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45959.537488078706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45959.537488078706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45959.537488078706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45959.537488078706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45959.537488078706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45959.537488078706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45959.537488078706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45959.537488078706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45959.537488078706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45959.537488078706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45959.537488078706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45959.537488078706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45959.537488078706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45959.537488078706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45959.537488078706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45959.537488078706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45959.537488078706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45959.537488078706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45959.537488078706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45959.537488078706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45959.537488078706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45959.537488078706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45959.537488078706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45959.537488078706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45959.537488078706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45959.537488078706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45959.537488078706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45959.537488078706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45959.537488078706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45959.537488078706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45959.537488078706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45959.537488078706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45959.537488078706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45959.537488078706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45959.537488078706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45959.537488078706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45959.537488078706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45959.537488078706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45959.537488078706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45959.537488078706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45959.537488078706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45959.537488078706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45959.537488078706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45959.537488078706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45959.537488078706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45959.537488078706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45959.537488078706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45959.537488078706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45959.537488078706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45959.537488078706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45959.537488078706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45959.537488078706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45959.537488078706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45959.537488078706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45959.537488078706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45959.537488078706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45959.537488078706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45959.537488078706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45959.537488078706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45959.537488078706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45959.537488078706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45959.537488078706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45959.537488078706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45959.537488078706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45959.537488078706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45959.537488078706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45959.537488078706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45959.537488078706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45959.537488078706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45959.537488078706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45959.537488078706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45959.537488078706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45959.537488078706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45959.537488078706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45959.537488078706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45959.537488078706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45959.537488078706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45959.537488078706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45959.537488078706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45959.537488078706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45959.537488078706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45959.537488078706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45959.537488078706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45959.537488078706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45959.537488078706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45959.537488078706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45959.537488078706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45959.537488078706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45959.537488078706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45959.537488078706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45959.537488078706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45959.537488078706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45959.537488078706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45959.537488078706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45959.537488078706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45959.537488078706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45959.537488078706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45959.537488078706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45959.537488078706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45959.537488078706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45959.537488078706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45959.537488078706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45959.537488078706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45959.537488078706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45959.537488078706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45959.537488078706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45959.537488078706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45959.537488078706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45959.537488078706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45959.537488078706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45959.537488078706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45959.537488078706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45959.537488078706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45959.537488078706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45959.537488078706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45959.537488078706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45959.537488078706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45959.537488078706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45959.537488078706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45959.537488078706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45959.537488078706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45959.537488078706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45959.537488078706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45959.537488078706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45959.537488078706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45959.537488078706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45959.537488078706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45959.537488078706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45959.537488078706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45959.537488078706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45959.537488078706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45959.537488078706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45959.537488078706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45959.537488078706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45959.537488078706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45959.537488078706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45959.537488078706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45959.537488078706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45959.537488078706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45959.537488078706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45959.537488078706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45959.537488078706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45959.537488078706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45959.537488078706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45959.537488078706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45959.537488078706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45959.537488078706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45959.537488078706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45959.537488078706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45959.537488078706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45959.537488078706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45959.537488078706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45959.537488078706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45959.537488078706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45959.537488078706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45959.537488078706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45959.537488078706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45959.537488078706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45959.537488078706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45959.537488078706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45959.537488078706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45959.537488078706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45959.537488078706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45959.537488078706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45959.537488078706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45959.537488078706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45959.537488078706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45959.537488078706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45959.537488078706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45959.537488078706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45959.537488078706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45959.537488078706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45959.537488078706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45959.537488078706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45959.537488078706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45959.537488078706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45959.537488078706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45959.537488078706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45959.537488078706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45959.537488078706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45959.537488078706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45959.537488078706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45959.537488078706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45959.537488078706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45959.537488078706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45959.537488078706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45959.537488078706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45959.537488078706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45959.537488078706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45959.537488078706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45959.537488078706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45959.537488078706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45959.537488078706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45959.537488078706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45959.537488078706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45959.537488078706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45959.537488078706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45959.537488078706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45959.537488078706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45959.537488078706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45959.537488078706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45959.537488078706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45959.537488078706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45959.537488078706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45959.537488078706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45959.537488078706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45959.537488078706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45959.537488078706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45959.537488078706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45959.537488078706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45959.537488078706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45959.537488078706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45959.537488078706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45959.537488078706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45959.537488078706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45959.537488078706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45959.537488078706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45959.537488078706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45959.537488078706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45959.537488078706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45959.537488078706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45959.537488078706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45959.537488078706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45959.537488078706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45959.537488078706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45959.537488078706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45959.537488078706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45959.537488078706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45959.537488078706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45959.537488078706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45959.537488078706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45959.537488078706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45959.537488078706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45959.537488078706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45959.537488078706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45959.537488078706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45959.537488078706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45959.537488078706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45959.537488078706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45959.537488078706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45959.537488078706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45959.537488078706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45959.537488078706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45959.537488078706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45959.537488078706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45959.537488078706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45959.537488078706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45959.537488078706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45959.537488078706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45959.537488078706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45959.537488078706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45959.537488078706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45959.537488078706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45959.537488078706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45959.537488078706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45959.537488078706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45959.537488078706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45959.537488078706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45959.537488078706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45959.537488078706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45959.537488078706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45959.537488078706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45959.537488078706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45959.537488078706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45959.537488078706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45959.537488078706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45959.537488078706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45959.537488078706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45959.537488078706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45959.537488078706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45959.537488078706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45959.537488078706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45959.537488078706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45959.537488078706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45959.537488078706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45959.537488078706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45959.537488078706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45959.537488078706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45959.537488078706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45959.537488078706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45959.537488078706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45959.537488078706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45959.537488078706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45959.537488078706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45959.537488078706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45959.537488078706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45959.537488078706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45959.537488078706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45959.537488078706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45959.537488078706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45959.537488078706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45959.537488078706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45959.537488078706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45959.537488078706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45959.537488078706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45959.537488078706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45959.537488078706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45959.537488078706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45959.537488078706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45959.537488078706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45959.537488078706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45959.537488078706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45959.537488078706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45959.537488078706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45959.537488078706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45959.537488078706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45959.537488078706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45959.537488078706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45959.537488078706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45959.537488078706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45959.537488078706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45959.537488078706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45959.537488078706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45959.537488078706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45959.537488078706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45959.537488078706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45959.537488078706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45959.537488078706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45959.537488078706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45959.537488078706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45959.537488078706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45959.537488078706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45959.537488078706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45959.537488078706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45959.537488078706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45959.537488078706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45959.537488078706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45959.537488078706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45959.537488078706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45959.537488078706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45959.537488078706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45959.537488078706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45959.537488078706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45959.537488078706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45959.537488078706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45959.537488078706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45959.537488078706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45959.537488078706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45959.537488078706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45959.537488078706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45959.537488078706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45959.537488078706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45959.537488078706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45959.537488078706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45959.537488078706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45959.537488078706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45959.537488078706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45959.537488078706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45959.537488078706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45959.537488078706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45959.537488078706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45959.537488078706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45959.537488078706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45959.537488078706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45959.537488078706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45959.537488078706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45959.537488078706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45959.537488078706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45959.537488078706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45959.537488078706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45959.537488078706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45959.537488078706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45959.537488078706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45959.537488078706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45959.537488078706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45959.537488078706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45959.537488078706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45959.537488078706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45959.537488078706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45959.537488078706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45959.537488078706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45959.537488078706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45959.537488078706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45959.537488078706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45959.537488078706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45959.537488078706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45959.537488078706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45959.537488078706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45959.537488078706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45959.537488078706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45959.537488078706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45959.537488078706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45959.537488078706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45959.537488078706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45959.537488078706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45959.537488078706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45959.537488078706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45959.537488078706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45959.537488078706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45959.537488078706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45959.537488078706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45959.537488078706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45959.537488078706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45959.537488078706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45959.537488078706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45959.537488078706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45959.537488078706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45959.537488078706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45959.537488078706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45959.537488078706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45959.537488078706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45959.537488078706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45959.537488078706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45959.537488078706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45959.537488078706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45959.537488078706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45959.537488078706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45959.537488078706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45959.537488078706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45959.537488078706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45959.537488078706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45959.537488078706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45959.537488078706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45959.537488078706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45959.537488078706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45959.537488078706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45959.537488078706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45959.537488078706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45959.537488078706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45959.537488078706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45959.537488078706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45959.537488078706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45959.537488078706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45959.537488078706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45959.537488078706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45959.537488078706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45959.537488078706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45959.537488078706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45959.537488078706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45959.537488078706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45959.537488078706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45959.537488078706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45959.537488078706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45959.537488078706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45959.537488078706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45959.537488078706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45959.537488078706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45959.537488078706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45959.537488078706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45959.537488078706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45959.537488078706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45959.537488078706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45959.537488078706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45959.537488078706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45959.537488078706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45959.537488078706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45959.537488078706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45959.537488078706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45959.537488078706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45959.537488078706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45959.537488078706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45959.537488078706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45959.537488078706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45959.537488078706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45959.537488078706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45959.537488078706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45959.537488078706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45959.537488078706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45959.537488078706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45959.537488078706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45959.537488078706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45959.537488078706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45959.537488078706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45959.537488078706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45959.537488078706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45959.537488078706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45959.537488078706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45959.537488078706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45959.537488078706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45959.537488078706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45959.537488078706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45959.537488078706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45959.537488078706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45959.537488078706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45959.537488078706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45959.537488078706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45959.537488078706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45959.537488078706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45959.537488078706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45959.537488078706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45959.537488078706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45959.537488078706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45959.537488078706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45959.537488078706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45959.537488078706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45959.537488078706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45959.537488078706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45959.537488078706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45959.537488078706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45959.537488078706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45959.537488078706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45959.537488078706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45959.537488078706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45959.537488078706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45959.537488078706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45959.537488078706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45959.537488078706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45959.537488078706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45959.537488078706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45959.537488078706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45959.537488078706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45959.537488078706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45959.537488078706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45959.537488078706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45959.537488078706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45959.537488078706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45959.537488078706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45959.537488078706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45959.537488078706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45959.537488078706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45959.537488078706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45959.537488078706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45959.537488078706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45959.537488078706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45959.537488078706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45959.537488078706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45959.537488078706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45959.537488078706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45959.537488078706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45959.537488078706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45959.537488078706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45959.537488078706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45959.537488078706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45959.537488078706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45959.537488078706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45959.537488078706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45959.537488078706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45959.537488078706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45959.537488078706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45959.537488078706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45959.537488078706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45959.537488078706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45959.537488078706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45959.537488078706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45959.537488078706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45959.537488078706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45959.537488078706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45959.537488078706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45959.537488078706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45959.537488078706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45959.537488078706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45959.537488078706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45959.537488078706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45959.537488078706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45959.537488078706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45959.537488078706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45959.537488078706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45959.537488078706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45959.537488078706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45959.537488078706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45959.537488078706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45959.537488078706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45959.537488078706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45959.537488078706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45959.537488078706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45959.537488078706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45959.537488078706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45959.537488078706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45959.537488078706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45959.537488078706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45959.537488078706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45959.537488078706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45959.537488078706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45959.537488078706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45959.537488078706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45959.537488078706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45959.537488078706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45959.537488078706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45959.537488078706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45959.537488078706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45959.537488078706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45959.537488078706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45959.537488078706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45959.537488078706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45959.537488078706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45959.537488078706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45959.537488078706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45959.537488078706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45959.537488078706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45959.537488078706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45959.537488078706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45959.537488078706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45959.537488078706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45959.537488078706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45959.537488078706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45959.537488078706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45959.537488078706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45959.537488078706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45959.537488078706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45959.537488078706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45959.537488078706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45959.537488078706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45959.537488078706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45959.537488078706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45959.537488078706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45959.537488078706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45959.537488078706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45959.537488078706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45959.537488078706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45959.537488078706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45959.537488078706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45959.537488078706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45959.537488078706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45959.537488078706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45959.537488078706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45959.537488078706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45959.537488078706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45959.537488078706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45959.537488078706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45959.537488078706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45959.537488078706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45959.537488078706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45959.537488078706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45959.537488078706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45959.537488078706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45959.537488078706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45959.537488078706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45959.537488078706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45959.537488078706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45959.537488078706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45959.537488078706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45959.537488078706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45959.537488078706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45959.537488078706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45959.537488078706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45959.537488078706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45959.537488078706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45959.537488078706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45959.537488078706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45959.537488078706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45959.537488078706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45959.537488078706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45959.537488078706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45959.537488078706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45959.537488078706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45959.537488078706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45959.537488078706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45959.537488078706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45959.537488078706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45959.537488078706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45959.537488078706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45959.537488078706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45959.537488078706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45959.537488078706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45959.537488078706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45959.537488078706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45959.537488078706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45959.537488078706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45959.537488078706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45959.537488078706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45959.537488078706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45959.537488078706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45959.537488078706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45959.537488078706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45959.537488078706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45959.537488078706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45959.537488078706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45959.537488078706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45959.537488078706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45959.537488078706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45959.537488078706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45959.537488078706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45959.537488078706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45959.537488078706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45959.537488078706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45959.537488078706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45959.537488078706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45959.537488078706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45959.537488078706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45959.537488078706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45959.537488078706</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256.0567704861096</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28974</v>
      </c>
      <c r="E3" s="98" t="s">
        <v>39021</v>
      </c>
      <c r="F3" s="123"/>
      <c r="G3" s="124">
        <f ca="1">IFERROR(NOW()-F3,"")</f>
        <v>45959.537488078706</v>
      </c>
      <c r="H3" s="123">
        <v>45959.359988425924</v>
      </c>
      <c r="I3" s="119" t="str">
        <f>IFERROR(VLOOKUP(D3,DB!A:F,6,0),"")</f>
        <v>SCECO</v>
      </c>
      <c r="J3" s="119" t="str">
        <f>IFERROR(VLOOKUP(D3,DB!A:G,7,0),"")</f>
        <v>Weak</v>
      </c>
      <c r="K3" s="125" t="s">
        <v>39115</v>
      </c>
      <c r="L3" s="121" t="str">
        <f>IFERROR(VLOOKUP(D3,DB!A:I,9,0),"")</f>
        <v>Latis</v>
      </c>
    </row>
    <row r="4" spans="1:16" ht="15" customHeight="1">
      <c r="A4" s="119" t="s">
        <v>39116</v>
      </c>
      <c r="B4" s="119" t="str">
        <f>IFERROR(VLOOKUP(D4,DB!A:K,11,0),"")</f>
        <v>R4</v>
      </c>
      <c r="C4" s="120">
        <v>2</v>
      </c>
      <c r="D4" s="94" t="s">
        <v>35060</v>
      </c>
      <c r="E4" s="98" t="s">
        <v>39021</v>
      </c>
      <c r="F4" s="123"/>
      <c r="G4" s="124">
        <f ca="1">IFERROR(NOW()-F4,"")</f>
        <v>45959.537488078706</v>
      </c>
      <c r="H4" s="123">
        <v>45959.408807870372</v>
      </c>
      <c r="I4" s="119" t="str">
        <f>IFERROR(VLOOKUP(D4,DB!A:F,6,0),"")</f>
        <v>SCECO</v>
      </c>
      <c r="J4" s="119" t="str">
        <f>IFERROR(VLOOKUP(D4,DB!A:G,7,0),"")</f>
        <v>Vandalized</v>
      </c>
      <c r="K4" s="125" t="s">
        <v>39117</v>
      </c>
      <c r="L4" s="121" t="str">
        <f>IFERROR(VLOOKUP(D4,DB!A:I,9,0),"")</f>
        <v>Latis</v>
      </c>
    </row>
    <row r="5" spans="1:16" ht="15" customHeight="1">
      <c r="A5" s="119" t="s">
        <v>39114</v>
      </c>
      <c r="B5" s="119" t="str">
        <f>IFERROR(VLOOKUP(D5,DB!A:K,11,0),"")</f>
        <v>R4</v>
      </c>
      <c r="C5" s="120">
        <v>1</v>
      </c>
      <c r="D5" s="94" t="s">
        <v>34938</v>
      </c>
      <c r="E5" s="98" t="s">
        <v>39021</v>
      </c>
      <c r="F5" s="123"/>
      <c r="G5" s="124">
        <f ca="1">IFERROR(NOW()-F5,"")</f>
        <v>45959.537488078706</v>
      </c>
      <c r="H5" s="123">
        <v>45959.408807870372</v>
      </c>
      <c r="I5" s="119" t="str">
        <f>IFERROR(VLOOKUP(D5,DB!A:F,6,0),"")</f>
        <v>SCECO</v>
      </c>
      <c r="J5" s="119" t="str">
        <f>IFERROR(VLOOKUP(D5,DB!A:G,7,0),"")</f>
        <v>Vandalized</v>
      </c>
      <c r="K5" s="125" t="s">
        <v>39118</v>
      </c>
      <c r="L5" s="121" t="str">
        <f>IFERROR(VLOOKUP(D5,DB!A:I,9,0),"")</f>
        <v>Latis</v>
      </c>
    </row>
    <row r="6" spans="1:16" ht="15" customHeight="1">
      <c r="A6" s="119" t="s">
        <v>39119</v>
      </c>
      <c r="B6" s="119" t="str">
        <f>IFERROR(VLOOKUP(D6,DB!A:K,11,0),"")</f>
        <v>R4</v>
      </c>
      <c r="C6" s="120">
        <v>1</v>
      </c>
      <c r="D6" s="94" t="s">
        <v>35139</v>
      </c>
      <c r="E6" s="98" t="s">
        <v>39021</v>
      </c>
      <c r="F6" s="123">
        <v>45959.433553240742</v>
      </c>
      <c r="G6" s="124">
        <f ca="1">IFERROR(NOW()-F6,"")</f>
        <v>0.1039348379636067</v>
      </c>
      <c r="H6" s="123">
        <v>45959.428020833337</v>
      </c>
      <c r="I6" s="119" t="str">
        <f>IFERROR(VLOOKUP(D6,DB!A:F,6,0),"")</f>
        <v>SCECO</v>
      </c>
      <c r="J6" s="119" t="str">
        <f>IFERROR(VLOOKUP(D6,DB!A:G,7,0),"")</f>
        <v>Dead</v>
      </c>
      <c r="K6" s="125" t="s">
        <v>39120</v>
      </c>
      <c r="L6" s="121" t="str">
        <f>IFERROR(VLOOKUP(D6,DB!A:I,9,0),"")</f>
        <v>Latis</v>
      </c>
    </row>
    <row r="7" spans="1:16" ht="15" customHeight="1">
      <c r="A7" s="119" t="s">
        <v>39121</v>
      </c>
      <c r="B7" s="119" t="str">
        <f>IFERROR(VLOOKUP(D7,DB!A:K,11,0),"")</f>
        <v>R4</v>
      </c>
      <c r="C7" s="120">
        <v>1</v>
      </c>
      <c r="D7" s="94" t="s">
        <v>36707</v>
      </c>
      <c r="E7" s="98" t="s">
        <v>39021</v>
      </c>
      <c r="F7" s="123">
        <v>45959.47314814815</v>
      </c>
      <c r="G7" s="124">
        <f ca="1">IFERROR(NOW()-F7,"")</f>
        <v>6.4339930555433966E-2</v>
      </c>
      <c r="H7" s="123">
        <v>45959.467523148145</v>
      </c>
      <c r="I7" s="119" t="str">
        <f>IFERROR(VLOOKUP(D7,DB!A:F,6,0),"")</f>
        <v>Generator-SG</v>
      </c>
      <c r="J7" s="119" t="str">
        <f>IFERROR(VLOOKUP(D7,DB!A:G,7,0),"")</f>
        <v>Dead</v>
      </c>
      <c r="K7" s="125" t="s">
        <v>39122</v>
      </c>
      <c r="L7" s="121" t="str">
        <f>IFERROR(VLOOKUP(D7,DB!A:I,9,0),"")</f>
        <v>Latis</v>
      </c>
    </row>
    <row r="8" spans="1:16" ht="15" customHeight="1">
      <c r="A8" s="119"/>
      <c r="B8" s="119" t="str">
        <f>IFERROR(VLOOKUP(D8,DB!A:K,11,0),"")</f>
        <v/>
      </c>
      <c r="C8" s="120"/>
      <c r="D8" s="94"/>
      <c r="E8" s="98"/>
      <c r="F8" s="123"/>
      <c r="G8" s="124">
        <f ca="1">IFERROR(NOW()-F8,"")</f>
        <v>45959.537488078706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45959.537488078706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45959.537488078706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45959.537488078706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45959.537488078706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45959.537488078706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45959.537488078706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45959.537488078706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45959.537488078706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45959.537488078706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45959.537488078706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45959.537488078706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45959.537488078706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45959.537488078706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45959.537488078706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45959.537488078706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45959.537488078706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45959.537488078706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45959.537488078706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45959.537488078706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45959.537488078706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45959.537488078706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45959.537488078706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45959.537488078706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45959.537488078706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45959.537488078706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45959.537488078706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45959.537488078706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45959.537488078706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45959.537488078706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45959.537488078706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45959.537488078706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45959.537488078706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45959.537488078706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45959.537488078706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45959.537488078706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45959.537488078706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45959.537488078706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45959.537488078706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45959.537488078706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45959.537488078706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45959.537488078706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45959.537488078706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45959.537488078706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45959.537488078706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45959.537488078706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45959.537488078706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45959.537488078706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45959.537488078706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45959.537488078706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45959.537488078706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45959.537488078706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45959.537488078706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45959.537488078706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45959.537488078706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45959.537488078706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45959.537488078706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45959.537488078706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45959.537488078706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45959.537488078706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45959.537488078706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45959.537488078706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45959.537488078706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45959.537488078706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45959.537488078706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45959.537488078706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45959.537488078706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45959.537488078706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45959.537488078706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45959.537488078706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45959.537488078706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45959.537488078706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45959.537488078706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45959.537488078706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45959.537488078706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45959.537488078706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45959.537488078706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45959.537488078706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45959.537488078706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45959.537488078706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45959.537488078706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45959.537488078706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45959.537488078706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45959.537488078706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45959.537488078706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45959.537488078706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45959.537488078706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45959.537488078706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45959.537488078706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45959.537488078706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45959.537488078706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45959.537488078706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45959.537488078706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45959.537488078706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45959.537488078706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45959.537488078706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45959.537488078706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45959.537488078706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45959.537488078706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45959.537488078706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45959.537488078706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45959.537488078706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45959.537488078706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45959.537488078706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45959.537488078706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45959.537488078706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45959.537488078706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45959.537488078706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45959.537488078706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45959.537488078706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45959.537488078706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45959.537488078706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45959.537488078706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45959.537488078706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45959.537488078706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45959.537488078706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45959.537488078706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45959.537488078706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45959.537488078706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45959.537488078706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45959.537488078706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45959.537488078706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45959.537488078706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45959.537488078706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45959.537488078706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45959.537488078706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45959.537488078706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45959.537488078706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45959.537488078706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45959.537488078706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45959.537488078706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45959.537488078706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45959.537488078706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45959.537488078706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45959.537488078706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45959.537488078706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45959.537488078706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45959.537488078706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45959.537488078706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45959.537488078706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45959.537488078706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45959.537488078706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45959.537488078706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45959.537488078706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45959.537488078706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45959.537488078706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45959.537488078706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45959.537488078706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45959.537488078706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45959.537488078706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45959.537488078706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45959.537488078706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45959.537488078706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45959.537488078706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45959.537488078706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45959.537488078706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45959.537488078706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45959.537488078706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45959.537488078706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45959.537488078706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45959.537488078706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45959.537488078706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45959.537488078706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45959.537488078706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45959.537488078706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45959.537488078706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45959.537488078706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45959.537488078706</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45959.537488078706</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K15" sqref="K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67.705427893517481</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39100</v>
      </c>
      <c r="F3" s="38">
        <v>45926.188877314817</v>
      </c>
      <c r="G3" s="144">
        <f t="shared" ref="G3" ca="1" si="0">IFERROR(NOW()-F3,"")</f>
        <v>33.348610763889155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39100</v>
      </c>
      <c r="F4" s="153">
        <v>45948.661111111112</v>
      </c>
      <c r="G4" s="154">
        <f ca="1">IFERROR(NOW()-F4,"")</f>
        <v>10.876376967593387</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39130</v>
      </c>
      <c r="L5" s="152" t="str">
        <f>IFERROR(VLOOKUP(D5,DB!A:I,9,0),"")</f>
        <v>Latis</v>
      </c>
    </row>
    <row r="6" spans="1:13" ht="15">
      <c r="A6" s="152"/>
      <c r="B6" s="152" t="str">
        <f>IFERROR(VLOOKUP(D6,DB!A:K,11,0),"")</f>
        <v/>
      </c>
      <c r="C6" s="152"/>
      <c r="D6"/>
      <c r="E6" s="152"/>
      <c r="F6" s="153"/>
      <c r="G6" s="154">
        <f ca="1">IFERROR(NOW()-F6,"")</f>
        <v>45959.537488078706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45959.537488078706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45959.537488078706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45959.537488078706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45959.537488078706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45959.537488078706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45959.537488078706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45959.537488078706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45959.537488078706</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45959.537488078706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45959.537488078706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45959.537488078706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45959.537488078706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45959.537488078706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45959.537488078706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45959.537488078706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45959.537488078706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45959.537488078706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45959.537488078706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45959.537488078706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45959.537488078706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45959.537488078706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45959.537488078706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45959.537488078706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45959.537488078706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45959.537488078706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45959.537488078706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45959.537488078706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45959.537488078706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45959.537488078706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45959.537488078706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45959.537488078706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45959.537488078706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45959.537488078706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45959.537488078706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45959.537488078706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45959.537488078706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45959.537488078706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45959.537488078706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45959.537488078706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45959.537488078706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45959.537488078706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45959.537488078706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45959.537488078706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45959.537488078706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45959.537488078706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45959.537488078706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45959.537488078706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45959.537488078706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45959.537488078706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45959.537488078706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45959.537488078706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45959.537488078706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45959.537488078706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45959.537488078706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45959.537488078706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45959.537488078706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45959.537488078706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45959.537488078706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45959.537488078706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45959.537488078706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45959.537488078706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45959.537488078706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45959.537488078706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45959.537488078706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45959.537488078706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45959.537488078706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45959.537488078706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45959.537488078706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45959.537488078706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45959.537488078706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45959.537488078706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45959.537488078706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45959.537488078706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45959.537488078706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45959.537488078706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45959.537488078706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45959.537488078706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45959.537488078706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45959.537488078706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45959.537488078706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45959.537488078706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45959.537488078706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45959.537488078706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45959.537488078706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45959.537488078706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45959.537488078706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45959.537488078706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45959.537488078706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45959.537488078706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45959.537488078706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45959.537488078706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45959.537488078706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45959.537488078706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45959.537488078706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45959.537488078706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45959.537488078706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45959.537488078706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45959.537488078706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45959.537488078706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45959.537488078706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45959.537488078706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45959.537488078706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45959.537488078706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45959.537488078706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45959.537488078706</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45959.537488078706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45959.537488078706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45959.537488078706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45959.537488078706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45959.537488078706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45959.537488078706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45959.537488078706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45959.537488078706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45959.537488078706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45959.537488078706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45959.537488078706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45959.537488078706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45959.537488078706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45959.537488078706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45959.537488078706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45959.537488078706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45959.537488078706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45959.537488078706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45959.537488078706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45959.537488078706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45959.537488078706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45959.537488078706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45959.537488078706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45959.537488078706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45959.537488078706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45959.537488078706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45959.537488078706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45959.537488078706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45959.537488078706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45959.537488078706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45959.537488078706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45959.537488078706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45959.537488078706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45959.537488078706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45959.537488078706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45959.537488078706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45959.537488078706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45959.537488078706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45959.537488078706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45959.537488078706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45959.537488078706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45959.537488078706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45959.537488078706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45959.537488078706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45959.537488078706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45959.537488078706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45959.537488078706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45959.537488078706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45959.537488078706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45959.537488078706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45959.537488078706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45959.537488078706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45959.537488078706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45959.537488078706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45959.537488078706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45959.537488078706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45959.537488078706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45959.537488078706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45959.537488078706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45959.537488078706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45959.537488078706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45959.537488078706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45959.537488078706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45959.537488078706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45959.537488078706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45959.537488078706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45959.537488078706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45959.537488078706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45959.537488078706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45959.537488078706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45959.537488078706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45959.537488078706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45959.537488078706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45959.537488078706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45959.537488078706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45959.537488078706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45959.537488078706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45959.537488078706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45959.537488078706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45959.537488078706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45959.537488078706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45959.537488078706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45959.537488078706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45959.537488078706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45959.537488078706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45959.537488078706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45959.537488078706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45959.537488078706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45959.537488078706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45959.537488078706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45959.537488078706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45959.537488078706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45959.537488078706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45959.537488078706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45959.537488078706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45959.537488078706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45959.537488078706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45959.537488078706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45959.537488078706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45959.537488078706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45959.537488078706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45959.537488078706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45959.537488078706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45959.537488078706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45959.537488078706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45959.537488078706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45959.537488078706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45959.537488078706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45959.537488078706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45959.537488078706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45959.537488078706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45959.537488078706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45959.537488078706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45959.537488078706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45959.537488078706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45959.537488078706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45959.537488078706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45959.537488078706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45959.537488078706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45959.537488078706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45959.537488078706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45959.537488078706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45959.537488078706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45959.537488078706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45959.537488078706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45959.537488078706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45959.537488078706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45959.537488078706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45959.537488078706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45959.537488078706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45959.537488078706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45959.537488078706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45959.537488078706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45959.537488078706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45959.537488078706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45959.537488078706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45959.537488078706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45959.537488078706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45959.537488078706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45959.537488078706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45959.537488078706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45959.537488078706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45959.537488078706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45959.537488078706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45959.537488078706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45959.537488078706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45959.537488078706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45959.537488078706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45959.537488078706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45959.537488078706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45959.537488078706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45959.537488078706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45959.537488078706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45959.537488078706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45959.537488078706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45959.537488078706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45959.537488078706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45959.537488078706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45959.537488078706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45959.537488078706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45959.537488078706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45959.537488078706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45959.537488078706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45959.537488078706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45959.537488078706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45959.537488078706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45959.537488078706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45959.537488078706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45959.537488078706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45959.537488078706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45959.537488078706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45959.537488078706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45959.537488078706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45959.537488078706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45959.537488078706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45959.537488078706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45959.537488078706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45959.537488078706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45959.537488078706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45959.537488078706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45959.537488078706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45959.537488078706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45959.537488078706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45959.537488078706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45959.537488078706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45959.537488078706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45959.537488078706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45959.537488078706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45959.537488078706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45959.537488078706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45959.537488078706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45959.537488078706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45959.537488078706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45959.537488078706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45959.537488078706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45959.537488078706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45959.537488078706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45959.537488078706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45959.537488078706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45959.537488078706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45959.537488078706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45959.537488078706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45959.537488078706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45959.537488078706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45959.537488078706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45959.537488078706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45959.537488078706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45959.537488078706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45959.537488078706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45959.537488078706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45959.537488078706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45959.537488078706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45959.537488078706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45959.537488078706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45959.537488078706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45959.537488078706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45959.537488078706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45959.537488078706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45959.537488078706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45959.537488078706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45959.537488078706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45959.537488078706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45959.537488078706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45959.537488078706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45959.537488078706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45959.537488078706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45959.537488078706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45959.537488078706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45959.537488078706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45959.537488078706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45959.537488078706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45959.537488078706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45959.537488078706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45959.537488078706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45959.537488078706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45959.537488078706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45959.537488078706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45959.537488078706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45959.537488078706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45959.537488078706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45959.537488078706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45959.537488078706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45959.537488078706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45959.537488078706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45959.537488078706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45959.537488078706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45959.537488078706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45959.537488078706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45959.537488078706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45959.537488078706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45959.537488078706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45959.537488078706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45959.537488078706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45959.537488078706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45959.537488078706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45959.537488078706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45959.537488078706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45959.537488078706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45959.537488078706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45959.537488078706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45959.537488078706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45959.537488078706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45959.537488078706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45959.537488078706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45959.537488078706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45959.537488078706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45959.537488078706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45959.537488078706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45959.537488078706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45959.537488078706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45959.537488078706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45959.537488078706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45959.537488078706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45959.537488078706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45959.537488078706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45959.537488078706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45959.537488078706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45959.537488078706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45959.537488078706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45959.537488078706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45959.537488078706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45959.537488078706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45959.537488078706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45959.537488078706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45959.537488078706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45959.537488078706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45959.537488078706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45959.537488078706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45959.537488078706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45959.537488078706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45959.537488078706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45959.537488078706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45959.537488078706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45959.537488078706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45959.537488078706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45959.537488078706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45959.537488078706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45959.537488078706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45959.537488078706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45959.537488078706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45959.537488078706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45959.537488078706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45959.537488078706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45959.537488078706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45959.537488078706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45959.537488078706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45959.537488078706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45959.537488078706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45959.537488078706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45959.537488078706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45959.537488078706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45959.537488078706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45959.537488078706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45959.537488078706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45959.537488078706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45959.537488078706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45959.537488078706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45959.537488078706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45959.537488078706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45959.537488078706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45959.537488078706</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37504</v>
      </c>
      <c r="E2" s="106" t="s">
        <v>39021</v>
      </c>
      <c r="F2" s="172">
        <v>45959.449525462966</v>
      </c>
      <c r="G2" s="77">
        <f ca="1">IFERROR(NOW()-F2,"-")</f>
        <v>8.7962615740252659E-2</v>
      </c>
      <c r="H2" s="107">
        <v>45959.443981481483</v>
      </c>
      <c r="I2" s="103" t="str">
        <f>IFERROR(VLOOKUP(D2,DB!A:F,6,0),"")</f>
        <v>SCECO</v>
      </c>
      <c r="J2" s="102" t="str">
        <f>IFERROR(VLOOKUP(D2,DB!A:G,7,0),"")</f>
        <v>Dead</v>
      </c>
      <c r="K2" s="108" t="s">
        <v>39132</v>
      </c>
      <c r="L2" s="109" t="str">
        <f>IFERROR(VLOOKUP(D2,DB!A:I,9,0),"")</f>
        <v>Latis</v>
      </c>
    </row>
    <row r="3" spans="1:16383" ht="31.5" customHeight="1">
      <c r="A3" s="104" t="s">
        <v>39133</v>
      </c>
      <c r="B3" s="103" t="str">
        <f>IFERROR(VLOOKUP(D3,DB!A:K,11,0),"")</f>
        <v>R6</v>
      </c>
      <c r="C3" s="105">
        <v>1</v>
      </c>
      <c r="D3" s="103" t="s">
        <v>37470</v>
      </c>
      <c r="E3" s="106" t="s">
        <v>39021</v>
      </c>
      <c r="F3" s="107">
        <v>45959.404178240744</v>
      </c>
      <c r="G3" s="77">
        <f ca="1">IFERROR(NOW()-F3,"-")</f>
        <v>0.13330983796186047</v>
      </c>
      <c r="H3" s="107">
        <v>45959.404178240744</v>
      </c>
      <c r="I3" s="103" t="str">
        <f>IFERROR(VLOOKUP(D3,DB!A:F,6,0),"")</f>
        <v>Generator-SG</v>
      </c>
      <c r="J3" s="102" t="str">
        <f>IFERROR(VLOOKUP(D3,DB!A:G,7,0),"")</f>
        <v>Vandalized</v>
      </c>
      <c r="K3" s="108" t="s">
        <v>39134</v>
      </c>
      <c r="L3" s="109" t="str">
        <f>IFERROR(VLOOKUP(D3,DB!A:I,9,0),"")</f>
        <v>Latis</v>
      </c>
    </row>
    <row r="4" spans="1:16383" ht="31.5" customHeight="1">
      <c r="A4" s="104" t="s">
        <v>39135</v>
      </c>
      <c r="B4" s="103" t="str">
        <f>IFERROR(VLOOKUP(D4,DB!A:K,11,0),"")</f>
        <v>R6</v>
      </c>
      <c r="C4" s="105">
        <v>1</v>
      </c>
      <c r="D4" s="103" t="s">
        <v>34050</v>
      </c>
      <c r="E4" s="106" t="s">
        <v>39021</v>
      </c>
      <c r="F4" s="107">
        <v>45959.462812500002</v>
      </c>
      <c r="G4" s="77">
        <f ca="1">IFERROR(NOW()-F4,"-")</f>
        <v>7.467557870404562E-2</v>
      </c>
      <c r="H4" s="107">
        <v>45959.462812500002</v>
      </c>
      <c r="I4" s="103" t="str">
        <f>IFERROR(VLOOKUP(D4,DB!A:F,6,0),"")</f>
        <v>SCECO</v>
      </c>
      <c r="J4" s="102" t="str">
        <f>IFERROR(VLOOKUP(D4,DB!A:G,7,0),"")</f>
        <v>Dead</v>
      </c>
      <c r="K4" s="108" t="s">
        <v>39136</v>
      </c>
      <c r="L4" s="109" t="str">
        <f>IFERROR(VLOOKUP(D4,DB!A:I,9,0),"")</f>
        <v>Latis</v>
      </c>
    </row>
    <row r="5" spans="1:16383" ht="31.5" customHeight="1">
      <c r="A5" s="104"/>
      <c r="B5" s="103" t="str">
        <f>IFERROR(VLOOKUP(D5,DB!A:K,11,0),"")</f>
        <v/>
      </c>
      <c r="C5" s="105"/>
      <c r="D5" s="103"/>
      <c r="E5" s="106"/>
      <c r="F5" s="107"/>
      <c r="G5" s="77">
        <f ca="1">IFERROR(NOW()-F5,"-")</f>
        <v>45959.537488078706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45959.537488078706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45959.537488078706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45959.537488078706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45959.537488078706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45959.537488078706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45959.537488078706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45959.537488078706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45959.537488078706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45959.537488078706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45959.537488078706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45959.537488078706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45959.537488078706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45959.537488078706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45959.537488078706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45959.537488078706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45959.537488078706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45959.537488078706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45959.537488078706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45959.537488078706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45959.537488078706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45959.537488078706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45959.537488078706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45959.537488078706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45959.537488078706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45959.537488078706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45959.537488078706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45959.537488078706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45959.537488078706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45959.537488078706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45959.537488078706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45959.537488078706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45959.537488078706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45959.537488078706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45959.537488078706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45959.537488078706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45959.537488078706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45959.537488078706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45959.537488078706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45959.537488078706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45959.537488078706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45959.537488078706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45959.537488078706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45959.537488078706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45959.537488078706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45959.537488078706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45959.537488078706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45959.537488078706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45959.537488078706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45959.537488078706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45959.537488078706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45959.537488078706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45959.537488078706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45959.537488078706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45959.537488078706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45959.537488078706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45959.537488078706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45959.537488078706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45959.537488078706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45959.537488078706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45959.537488078706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45959.537488078706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45959.537488078706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45959.537488078706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45959.537488078706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45959.537488078706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45959.537488078706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45959.537488078706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45959.537488078706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45959.537488078706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45959.537488078706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45959.537488078706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45959.537488078706</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2025-10-29T09:54:23Z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