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076" documentId="120_S{2AC9BD13-BADA-5192-A53E-5A8FF88502F6}" xr6:coauthVersionLast="47" xr6:coauthVersionMax="47" xr10:uidLastSave="{4789CE66-E13D-4FA0-8617-55C09256D2EC}"/>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<sst xmlns="http://schemas.openxmlformats.org/spreadsheetml/2006/main" count="180280" uniqueCount="39125">
  <si>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</si>
  <si>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</si>
  <si>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</si>
  <si>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</si>
  <si>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</si>
  <si>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</si>
  <si>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</si>
  <si>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</si>
  <si>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</si>
  <si>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</si>
  <si>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</si>
  <si>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</si>
  <si>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</si>
  <si>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</si>
  <si>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</si>
  <si>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</si>
  <si>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</si>
  <si>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</si>
  <si>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</si>
  <si>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</si>
  <si>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</si>
  <si>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</si>
  <si>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</si>
  <si>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</si>
  <si>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</si>
  <si>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</si>
  <si>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</si>
  <si>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</si>
  <si>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</si>
  <si>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</si>
  <si>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</si>
  <si>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</si>
  <si>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</si>
  <si>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</si>
  <si>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</si>
  <si>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</si>
  <si>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</si>
  <si>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</si>
  <si>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</si>
  <si>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</si>
  <si>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</si>
  <si>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</si>
  <si>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</si>
  <si>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</si>
  <si>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</si>
  <si>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</si>
  <si>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</si>
  <si>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</si>
  <si>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</si>
  <si>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</si>
  <si>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</si>
  <si>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</si>
  <si>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</si>
  <si>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</si>
  <si>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</si>
  <si>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</si>
  <si>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</si>
  <si>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</si>
  <si>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</si>
  <si>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</si>
  <si>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</si>
  <si>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</si>
  <si>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</si>
  <si>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</si>
  <si>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</si>
  <si>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</si>
  <si>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</si>
  <si>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</si>
  <si>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</si>
  <si>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</si>
  <si>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</si>
  <si>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</si>
  <si>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</si>
  <si>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</si>
  <si>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</si>
  <si>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</si>
  <si>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</si>
  <si>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</si>
  <si>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</si>
  <si>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</si>
  <si>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</si>
  <si>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</si>
  <si>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</si>
  <si>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</si>
  <si>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</si>
  <si>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</si>
  <si>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</si>
  <si>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</si>
  <si>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</si>
  <si>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</si>
  <si>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</si>
  <si>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</si>
  <si>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</si>
  <si>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</si>
  <si>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</si>
  <si>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</si>
  <si>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</si>
  <si>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</si>
  <si>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</si>
  <si>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</si>
  <si>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</si>
  <si>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</si>
  <si>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</si>
  <si>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</si>
  <si>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</si>
  <si>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</si>
  <si>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</si>
  <si>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</si>
  <si>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</si>
  <si>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</si>
  <si>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</si>
  <si>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</si>
  <si>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</si>
  <si>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</si>
  <si>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</si>
  <si>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</si>
  <si>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</si>
  <si>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</si>
  <si>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</si>
  <si>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</si>
  <si>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</si>
  <si>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</si>
  <si>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</si>
  <si>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</si>
  <si>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</si>
  <si>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</si>
  <si>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</si>
  <si>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</si>
  <si>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</si>
  <si>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</si>
  <si>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</si>
  <si>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</si>
  <si>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</si>
  <si>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</si>
  <si>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</si>
  <si>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</si>
  <si>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</si>
  <si>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</si>
  <si>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</si>
  <si>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</si>
  <si>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</si>
  <si>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</si>
  <si>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</si>
  <si>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</si>
  <si>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</si>
  <si>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</si>
  <si>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</si>
  <si>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</si>
  <si>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</si>
  <si>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</si>
  <si>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</si>
  <si>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</si>
  <si>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</si>
  <si>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</si>
  <si>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</si>
  <si>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</si>
  <si>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</si>
  <si>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</si>
  <si>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</si>
  <si>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</si>
  <si>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</si>
  <si>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</si>
  <si>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</si>
  <si>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</si>
  <si>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</si>
  <si>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</si>
  <si>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</si>
  <si>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</si>
  <si>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</si>
  <si>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</si>
  <si>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</si>
  <si>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</si>
  <si>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</si>
  <si>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</si>
  <si>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</si>
  <si>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</si>
  <si>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</si>
  <si>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</si>
  <si>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</si>
  <si>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</si>
  <si>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</si>
  <si>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</si>
  <si>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</si>
  <si>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</si>
  <si>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</si>
  <si>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</si>
  <si>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</si>
  <si>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</si>
  <si>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</si>
  <si>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</si>
  <si>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</si>
  <si>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</si>
  <si>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</si>
  <si>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</si>
  <si>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</si>
  <si>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</si>
  <si>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</si>
  <si>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</si>
  <si>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</si>
  <si>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</si>
  <si>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</si>
  <si>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</si>
  <si>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</si>
  <si>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</si>
  <si>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</si>
  <si>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</si>
  <si>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</si>
  <si>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</si>
  <si>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</si>
  <si>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</si>
  <si>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</si>
  <si>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</si>
  <si>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</si>
  <si>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</si>
  <si>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</si>
  <si>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</si>
  <si>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</si>
  <si>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</si>
  <si>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</si>
  <si>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</si>
  <si>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</si>
  <si>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</si>
  <si>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</si>
  <si>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</si>
  <si>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</si>
  <si>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</si>
  <si>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</si>
  <si>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</si>
  <si>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</si>
  <si>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</si>
  <si>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</si>
  <si>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</si>
  <si>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</si>
  <si>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</si>
  <si>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</si>
  <si>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</si>
  <si>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</si>
  <si>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</si>
  <si>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</si>
  <si>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</si>
  <si>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</si>
  <si>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</si>
  <si>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</si>
  <si>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</si>
  <si>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</si>
  <si>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</si>
  <si>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</si>
  <si>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</si>
  <si>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</si>
  <si>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</si>
  <si>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</si>
  <si>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</si>
  <si>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</si>
  <si>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</si>
  <si>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</si>
  <si>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</si>
  <si>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</si>
  <si>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</si>
  <si>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</si>
  <si>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</si>
  <si>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</si>
  <si>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</si>
  <si>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</si>
  <si>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</si>
  <si>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</si>
  <si>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</si>
  <si>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</si>
  <si>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</si>
  <si>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</si>
  <si>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</si>
  <si>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</si>
  <si>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</si>
  <si>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</si>
  <si>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</si>
  <si>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</si>
  <si>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</si>
  <si>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</si>
  <si>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</si>
  <si>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</si>
  <si>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</si>
  <si>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</si>
  <si>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</si>
  <si>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</si>
  <si>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</si>
  <si>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</si>
  <si>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</si>
  <si>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</si>
  <si>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</si>
  <si>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</si>
  <si>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</si>
  <si>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</si>
  <si>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</si>
  <si>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</si>
  <si>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</si>
  <si>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</si>
  <si>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</si>
  <si>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</si>
  <si>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</si>
  <si>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</si>
  <si>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</si>
  <si>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</si>
  <si>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</si>
  <si>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</si>
  <si>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</si>
  <si>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</si>
  <si>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</si>
  <si>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</si>
  <si>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</si>
  <si>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</si>
  <si>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</si>
  <si>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</si>
  <si>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</si>
  <si>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</si>
  <si>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</si>
  <si>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</si>
  <si>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</si>
  <si>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</si>
  <si>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</si>
  <si>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</si>
  <si>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</si>
  <si>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</si>
  <si>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</si>
  <si>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</si>
  <si>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</si>
  <si>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</si>
  <si>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</si>
  <si>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</si>
  <si>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</si>
  <si>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</si>
  <si>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</si>
  <si>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</si>
  <si>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</si>
  <si>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</si>
  <si>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</si>
  <si>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</si>
  <si>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</si>
  <si>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</si>
  <si>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</si>
  <si>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</si>
  <si>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</si>
  <si>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</si>
  <si>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</si>
  <si>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</si>
  <si>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</si>
  <si>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</si>
  <si>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</si>
  <si>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</si>
  <si>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</si>
  <si>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</si>
  <si>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</si>
  <si>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</si>
  <si>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</si>
  <si>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</si>
  <si>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</si>
  <si>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</si>
  <si>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</si>
  <si>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</si>
  <si>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</si>
  <si>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</si>
  <si>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</si>
  <si>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</si>
  <si>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</si>
  <si>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</si>
  <si>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</si>
  <si>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</si>
  <si>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</si>
  <si>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</si>
  <si>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</si>
  <si>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</si>
  <si>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</si>
  <si>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</si>
  <si>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</si>
  <si>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</si>
  <si>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</si>
  <si>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</si>
  <si>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</si>
  <si>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</si>
  <si>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</si>
  <si>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</si>
  <si>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</si>
  <si>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</si>
  <si>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</si>
  <si>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</si>
  <si>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</si>
  <si>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</si>
  <si>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</si>
  <si>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</si>
  <si>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</si>
  <si>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</si>
  <si>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</si>
  <si>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</si>
  <si>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</si>
  <si>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</si>
  <si>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</si>
  <si>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</si>
  <si>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</si>
  <si>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</si>
  <si>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</si>
  <si>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</si>
  <si>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</si>
  <si>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</si>
  <si>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</si>
  <si>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</si>
  <si>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</si>
  <si>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</si>
  <si>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</si>
  <si>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</si>
  <si>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</si>
  <si>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</si>
  <si>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</si>
  <si>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</si>
  <si>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</si>
  <si>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</si>
  <si>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</si>
  <si>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</si>
  <si>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</si>
  <si>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</si>
  <si>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</si>
  <si>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</si>
  <si>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</si>
  <si>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</si>
  <si>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</si>
  <si>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</si>
  <si>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</si>
  <si>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</si>
  <si>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</si>
  <si>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</si>
  <si>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</si>
  <si>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</si>
  <si>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</si>
  <si>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</si>
  <si>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</si>
  <si>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</si>
  <si>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</si>
  <si>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</si>
  <si>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</si>
  <si>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</si>
  <si>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</si>
  <si>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</si>
  <si>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</si>
  <si>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</si>
  <si>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</si>
  <si>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</si>
  <si>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</si>
  <si>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</si>
  <si>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</si>
  <si>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</si>
  <si>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</si>
  <si>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</si>
  <si>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</si>
  <si>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</si>
  <si>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</si>
  <si>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</si>
  <si>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</si>
  <si>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</si>
  <si>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</si>
  <si>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</si>
  <si>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</si>
  <si>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</si>
  <si>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</si>
  <si>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</si>
  <si>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</si>
  <si>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</si>
  <si>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</si>
  <si>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</si>
  <si>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</si>
  <si>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</si>
  <si>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</si>
  <si>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</si>
  <si>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</si>
  <si>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</si>
  <si>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</si>
  <si>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</si>
  <si>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</si>
  <si>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</si>
  <si>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</si>
  <si>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</si>
  <si>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</si>
  <si>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</si>
  <si>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</si>
  <si>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</si>
  <si>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</si>
  <si>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</si>
  <si>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</si>
  <si>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</si>
  <si>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</si>
  <si>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</si>
  <si>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</si>
  <si>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</si>
  <si>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</si>
  <si>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</si>
  <si>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</si>
  <si>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</si>
  <si>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</si>
  <si>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</si>
  <si>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</si>
  <si>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</si>
  <si>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</si>
  <si>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</si>
  <si>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</si>
  <si>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</si>
  <si>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</si>
  <si>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</si>
  <si>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</si>
  <si>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</si>
  <si>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</si>
  <si>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</si>
  <si>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</si>
  <si>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</si>
  <si>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</si>
  <si>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</si>
  <si>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</si>
  <si>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</si>
  <si>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</si>
  <si>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</si>
  <si>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</si>
  <si>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</si>
  <si>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</si>
  <si>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</si>
  <si>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</si>
  <si>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</si>
  <si>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</si>
  <si>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</si>
  <si>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</si>
  <si>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</si>
  <si>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</si>
  <si>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</si>
  <si>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</si>
  <si>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</si>
  <si>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</si>
  <si>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</si>
  <si>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</si>
  <si>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</si>
  <si>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</si>
  <si>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</si>
  <si>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</si>
  <si>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</si>
  <si>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</si>
  <si>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</si>
  <si>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</si>
  <si>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</si>
  <si>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</si>
  <si>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</si>
  <si>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</si>
  <si>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</si>
  <si>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</si>
  <si>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</si>
  <si>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</si>
  <si>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</si>
  <si>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</si>
  <si>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</si>
  <si>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</si>
  <si>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</si>
  <si>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</si>
  <si>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</si>
  <si>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</si>
  <si>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</si>
  <si>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</si>
  <si>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</si>
  <si>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</si>
  <si>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</si>
  <si>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</si>
  <si>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</si>
  <si>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</si>
  <si>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</si>
  <si>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</si>
  <si>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</si>
  <si>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</si>
  <si>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</si>
  <si>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</si>
  <si>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</si>
  <si>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</si>
  <si>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</si>
  <si>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</si>
  <si>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</si>
  <si>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</si>
  <si>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</si>
  <si>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</si>
  <si>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</si>
  <si>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</si>
  <si>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</si>
  <si>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</si>
  <si>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</si>
  <si>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</si>
  <si>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</si>
  <si>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</si>
  <si>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</si>
  <si>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</si>
  <si>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</si>
  <si>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</si>
  <si>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</si>
  <si>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</si>
  <si>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</si>
  <si>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</si>
  <si>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</si>
  <si>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</si>
  <si>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</si>
  <si>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</si>
  <si>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</si>
  <si>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</si>
  <si>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</si>
  <si>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</si>
  <si>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</si>
  <si>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</si>
  <si>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</si>
  <si>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</si>
  <si>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</si>
  <si>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</si>
  <si>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</si>
  <si>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</si>
  <si>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</si>
  <si>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</si>
  <si>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</si>
  <si>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</si>
  <si>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</si>
  <si>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</si>
  <si>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</si>
  <si>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</si>
  <si>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</si>
  <si>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</si>
  <si>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</si>
  <si>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</si>
  <si>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</si>
  <si>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</si>
  <si>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</si>
  <si>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</si>
  <si>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</si>
  <si>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</si>
  <si>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</si>
  <si>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</si>
  <si>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</si>
  <si>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</si>
  <si>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</si>
  <si>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</si>
  <si>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</si>
  <si>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</si>
  <si>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</si>
  <si>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</si>
  <si>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</si>
  <si>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</si>
  <si>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</si>
  <si>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</si>
  <si>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</si>
  <si>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</si>
  <si>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</si>
  <si>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</si>
  <si>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</si>
  <si>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</si>
  <si>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</si>
  <si>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</si>
  <si>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</si>
  <si>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</si>
  <si>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</si>
  <si>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</si>
  <si>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</si>
  <si>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</si>
  <si>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</si>
  <si>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</si>
  <si>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</si>
  <si>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</si>
  <si>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</si>
  <si>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</si>
  <si>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</si>
  <si>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</si>
  <si>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</si>
  <si>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</si>
  <si>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</si>
  <si>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</si>
  <si>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</si>
  <si>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</si>
  <si>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</si>
  <si>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</si>
  <si>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</si>
  <si>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</si>
  <si>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</si>
  <si>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</si>
  <si>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</si>
  <si>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</si>
  <si>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</si>
  <si>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</si>
  <si>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</si>
  <si>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</si>
  <si>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</si>
  <si>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</si>
  <si>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</si>
  <si>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</si>
  <si>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</si>
  <si>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</si>
  <si>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</si>
  <si>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</si>
  <si>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</si>
  <si>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</si>
  <si>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</si>
  <si>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</si>
  <si>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</si>
  <si>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</si>
  <si>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</si>
  <si>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</si>
  <si>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</si>
  <si>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</si>
  <si>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</si>
  <si>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</si>
  <si>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</si>
  <si>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</si>
  <si>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</si>
  <si>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</si>
  <si>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</si>
  <si>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</si>
  <si>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</si>
  <si>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</si>
  <si>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</si>
  <si>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</si>
  <si>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</si>
  <si>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</si>
  <si>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</si>
  <si>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</si>
  <si>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</si>
  <si>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</si>
  <si>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</si>
  <si>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</si>
  <si>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</si>
  <si>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</si>
  <si>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</si>
  <si>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</si>
  <si>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</si>
  <si>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</si>
  <si>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</si>
  <si>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</si>
  <si>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</si>
  <si>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</si>
  <si>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</si>
  <si>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</si>
  <si>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</si>
  <si>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</si>
  <si>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</si>
  <si>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</si>
  <si>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</si>
  <si>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</si>
  <si>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</si>
  <si>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</si>
  <si>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</si>
  <si>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</si>
  <si>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</si>
  <si>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</si>
  <si>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</si>
  <si>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</si>
  <si>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</si>
  <si>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</si>
  <si>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</si>
  <si>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</si>
  <si>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</si>
  <si>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</si>
  <si>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</si>
  <si>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</si>
  <si>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</si>
  <si>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</si>
  <si>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</si>
  <si>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</si>
  <si>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</si>
  <si>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</si>
  <si>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</si>
  <si>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</si>
  <si>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</si>
  <si>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</si>
  <si>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</si>
  <si>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</si>
  <si>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</si>
  <si>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</si>
  <si>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</si>
  <si>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</si>
  <si>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</si>
  <si>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</si>
  <si>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</si>
  <si>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</si>
  <si>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</si>
  <si>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</si>
  <si>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</si>
  <si>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</si>
  <si>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</si>
  <si>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</si>
  <si>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</si>
  <si>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</si>
  <si>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</si>
  <si>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</si>
  <si>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</si>
  <si>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</si>
  <si>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</si>
  <si>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</si>
  <si>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</si>
  <si>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</si>
  <si>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</si>
  <si>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</si>
  <si>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</si>
  <si>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</si>
  <si>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</si>
  <si>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</si>
  <si>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</si>
  <si>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</si>
  <si>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</si>
  <si>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</si>
  <si>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</si>
  <si>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</si>
  <si>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</si>
  <si>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</si>
  <si>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</si>
  <si>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</si>
  <si>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</si>
  <si>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</si>
  <si>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</si>
  <si>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</si>
  <si>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</si>
  <si>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</si>
  <si>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</si>
  <si>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</si>
  <si>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</si>
  <si>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</si>
  <si>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</si>
  <si>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</si>
  <si>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</si>
  <si>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</si>
  <si>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</si>
  <si>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</si>
  <si>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</si>
  <si>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</si>
  <si>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</si>
  <si>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</si>
  <si>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</si>
  <si>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</si>
  <si>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</si>
  <si>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</si>
  <si>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</si>
  <si>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</si>
  <si>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</si>
  <si>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</si>
  <si>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</si>
  <si>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</si>
  <si>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</si>
  <si>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</si>
  <si>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</si>
  <si>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</si>
  <si>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</si>
  <si>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</si>
  <si>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</si>
  <si>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</si>
  <si>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</si>
  <si>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</si>
  <si>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</si>
  <si>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</si>
  <si>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</si>
  <si>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</si>
  <si>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</si>
  <si>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</si>
  <si>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</si>
  <si>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</si>
  <si>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</si>
  <si>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</si>
  <si>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</si>
  <si>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</si>
  <si>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</si>
  <si>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</si>
  <si>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</si>
  <si>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</si>
  <si>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</si>
  <si>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</si>
  <si>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</si>
  <si>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</si>
  <si>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</si>
  <si>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</si>
  <si>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</si>
  <si>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</si>
  <si>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</si>
  <si>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</si>
  <si>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</si>
  <si>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</si>
  <si>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</si>
  <si>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</si>
  <si>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</si>
  <si>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</si>
  <si>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</si>
  <si>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</si>
  <si>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</si>
  <si>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</si>
  <si>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</si>
  <si>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</si>
  <si>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</si>
  <si>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</si>
  <si>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</si>
  <si>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</si>
  <si>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</si>
  <si>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</si>
  <si>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</si>
  <si>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</si>
  <si>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</si>
  <si>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</si>
  <si>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</si>
  <si>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</si>
  <si>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</si>
  <si>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</si>
  <si>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</si>
  <si>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</si>
  <si>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</si>
  <si>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</si>
  <si>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</si>
  <si>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</si>
  <si>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</si>
  <si>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</si>
  <si>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</si>
  <si>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</si>
  <si>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</si>
  <si>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</si>
  <si>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</si>
  <si>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</si>
  <si>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</si>
  <si>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</si>
  <si>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</si>
  <si>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</si>
  <si>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</si>
  <si>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</si>
  <si>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</si>
  <si>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</si>
  <si>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</si>
  <si>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</si>
  <si>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</si>
  <si>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</si>
  <si>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</si>
  <si>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</si>
  <si>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</si>
  <si>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</si>
  <si>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</si>
  <si>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</si>
  <si>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</si>
  <si>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</si>
  <si>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</si>
  <si>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</si>
  <si>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</si>
  <si>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</si>
  <si>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</si>
  <si>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</si>
  <si>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</si>
  <si>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</si>
  <si>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</si>
  <si>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</si>
  <si>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</si>
  <si>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</si>
  <si>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</si>
  <si>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</si>
  <si>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</si>
  <si>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</si>
  <si>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</si>
  <si>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</si>
  <si>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</si>
  <si>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</si>
  <si>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</si>
  <si>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</si>
  <si>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</si>
  <si>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</si>
  <si>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</si>
  <si>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</si>
  <si>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</si>
  <si>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</si>
  <si>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</si>
  <si>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</si>
  <si>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</si>
  <si>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</si>
  <si>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</si>
  <si>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</si>
  <si>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</si>
  <si>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</si>
  <si>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</si>
  <si>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</si>
  <si>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</si>
  <si>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</si>
  <si>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</si>
  <si>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</si>
  <si>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</si>
  <si>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</si>
  <si>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</si>
  <si>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</si>
  <si>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</si>
  <si>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</si>
  <si>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</si>
  <si>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</si>
  <si>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</si>
  <si>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</si>
  <si>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</si>
  <si>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</si>
  <si>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</si>
  <si>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</si>
  <si>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</si>
  <si>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</si>
  <si>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</si>
  <si>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</si>
  <si>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</si>
  <si>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</si>
  <si>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</si>
  <si>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</si>
  <si>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</si>
  <si>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</si>
  <si>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</si>
  <si>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</si>
  <si>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</si>
  <si>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</si>
  <si>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</si>
  <si>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</si>
  <si>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</si>
  <si>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</si>
  <si>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</si>
  <si>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</si>
  <si>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</si>
  <si>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</si>
  <si>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</si>
  <si>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</si>
  <si>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</si>
  <si>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</si>
  <si>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</si>
  <si>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</si>
  <si>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</si>
  <si>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</si>
  <si>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</si>
  <si>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</si>
  <si>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</si>
  <si>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</si>
  <si>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</si>
  <si>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</si>
  <si>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</si>
  <si>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</si>
  <si>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</si>
  <si>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</si>
  <si>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</si>
  <si>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</si>
  <si>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</si>
  <si>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</si>
  <si>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</si>
  <si>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</si>
  <si>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</si>
  <si>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</si>
  <si>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</si>
  <si>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</si>
  <si>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</si>
  <si>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</si>
  <si>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</si>
  <si>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</si>
  <si>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</si>
  <si>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</si>
  <si>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</si>
  <si>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</si>
  <si>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</si>
  <si>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</si>
  <si>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</si>
  <si>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</si>
  <si>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</si>
  <si>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</si>
  <si>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</si>
  <si>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</si>
  <si>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</si>
  <si>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</si>
  <si>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</si>
  <si>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</si>
  <si>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</si>
  <si>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</si>
  <si>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</si>
  <si>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</si>
  <si>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</si>
  <si>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</si>
  <si>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</si>
  <si>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</si>
  <si>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</si>
  <si>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</si>
  <si>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</si>
  <si>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</si>
  <si>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</si>
  <si>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</si>
  <si>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</si>
  <si>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</si>
  <si>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</si>
  <si>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</si>
  <si>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</si>
  <si>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</si>
  <si>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</si>
  <si>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</si>
  <si>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</si>
  <si>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</si>
  <si>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</si>
  <si>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</si>
  <si>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</si>
  <si>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</si>
  <si>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</si>
  <si>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</si>
  <si>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</si>
  <si>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</si>
  <si>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</si>
  <si>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</si>
  <si>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</si>
  <si>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</si>
  <si>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</si>
  <si>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</si>
  <si>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</si>
  <si>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</si>
  <si>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</si>
  <si>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</si>
  <si>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</si>
  <si>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</si>
  <si>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</si>
  <si>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</si>
  <si>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</si>
  <si>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</si>
  <si>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</si>
  <si>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</si>
  <si>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</si>
  <si>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</si>
  <si>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</si>
  <si>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</si>
  <si>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</si>
  <si>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</si>
  <si>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</si>
  <si>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</si>
  <si>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</si>
  <si>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</si>
  <si>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</si>
  <si>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</si>
  <si>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</si>
  <si>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</si>
  <si>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</si>
  <si>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</si>
  <si>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</si>
  <si>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</si>
  <si>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</si>
  <si>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</si>
  <si>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</si>
  <si>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</si>
  <si>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</si>
  <si>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</si>
  <si>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</si>
  <si>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</si>
  <si>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</si>
  <si>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</si>
  <si>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</si>
  <si>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</si>
  <si>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</si>
  <si>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</si>
  <si>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</si>
  <si>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</si>
  <si>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</si>
  <si>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</si>
  <si>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</si>
  <si>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</si>
  <si>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</si>
  <si>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</si>
  <si>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</si>
  <si>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</si>
  <si>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</si>
  <si>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</si>
  <si>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</si>
  <si>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</si>
  <si>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</si>
  <si>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</si>
  <si>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</si>
  <si>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</si>
  <si>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</si>
  <si>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</si>
  <si>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</si>
  <si>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</si>
  <si>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</si>
  <si>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</si>
  <si>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</si>
  <si>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</si>
  <si>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</si>
  <si>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</si>
  <si>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</si>
  <si>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</si>
  <si>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</si>
  <si>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</si>
  <si>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</si>
  <si>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</si>
  <si>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</si>
  <si>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</si>
  <si>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</si>
  <si>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</si>
  <si>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</si>
  <si>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</si>
  <si>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</si>
  <si>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</si>
  <si>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</si>
  <si>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</si>
  <si>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</si>
  <si>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</si>
  <si>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</si>
  <si>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</si>
  <si>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</si>
  <si>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</si>
  <si>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</si>
  <si>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</si>
  <si>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</si>
  <si>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</si>
  <si>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</si>
  <si>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</si>
  <si>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</si>
  <si>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</si>
  <si>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</si>
  <si>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</si>
  <si>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</si>
  <si>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</si>
  <si>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</si>
  <si>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</si>
  <si>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</si>
  <si>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</si>
  <si>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</si>
  <si>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</si>
  <si>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</si>
  <si>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</si>
  <si>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</si>
  <si>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</si>
  <si>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</si>
  <si>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</si>
  <si>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</si>
  <si>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</si>
  <si>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</si>
  <si>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</si>
  <si>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</si>
  <si>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</si>
  <si>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</si>
  <si>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</si>
  <si>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</si>
  <si>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</si>
  <si>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</si>
  <si>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</si>
  <si>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</si>
  <si>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</si>
  <si>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</si>
  <si>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</si>
  <si>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</si>
  <si>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</si>
  <si>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</si>
  <si>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</si>
  <si>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</si>
  <si>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</si>
  <si>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</si>
  <si>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</si>
  <si>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</si>
  <si>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</si>
  <si>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</si>
  <si>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</si>
  <si>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</si>
  <si>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</si>
  <si>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</si>
  <si>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</si>
  <si>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</si>
  <si>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</si>
  <si>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</si>
  <si>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</si>
  <si>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</si>
  <si>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</si>
  <si>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</si>
  <si>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</si>
  <si>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</si>
  <si>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</si>
  <si>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</si>
  <si>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</si>
  <si>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</si>
  <si>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</si>
  <si>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</si>
  <si>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</si>
  <si>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</si>
  <si>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</si>
  <si>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</si>
  <si>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</si>
  <si>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</si>
  <si>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</si>
  <si>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</si>
  <si>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</si>
  <si>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</si>
  <si>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</si>
  <si>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</si>
  <si>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</si>
  <si>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</si>
  <si>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</si>
  <si>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</si>
  <si>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</si>
  <si>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</si>
  <si>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</si>
  <si>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</si>
  <si>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</si>
  <si>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</si>
  <si>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</si>
  <si>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</si>
  <si>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</si>
  <si>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</si>
  <si>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</si>
  <si>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</si>
  <si>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</si>
  <si>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</si>
  <si>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</si>
  <si>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</si>
  <si>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</si>
  <si>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</si>
  <si>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</si>
  <si>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</si>
  <si>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</si>
  <si>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</si>
  <si>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</si>
  <si>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</si>
  <si>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</si>
  <si>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</si>
  <si>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</si>
  <si>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</si>
  <si>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</si>
  <si>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</si>
  <si>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</si>
  <si>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</si>
  <si>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</si>
  <si>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</si>
  <si>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</si>
  <si>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</si>
  <si>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</si>
  <si>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</si>
  <si>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</si>
  <si>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</si>
  <si>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</si>
  <si>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</si>
  <si>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</si>
  <si>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</si>
  <si>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</si>
  <si>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</si>
  <si>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</si>
  <si>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</si>
  <si>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</si>
  <si>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</si>
  <si>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</si>
  <si>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</si>
  <si>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</si>
  <si>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</si>
  <si>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</si>
  <si>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</si>
  <si>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</si>
  <si>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</si>
  <si>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</si>
  <si>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</si>
  <si>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</si>
  <si>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</si>
  <si>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</si>
  <si>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</si>
  <si>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</si>
  <si>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</si>
  <si>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</si>
  <si>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</si>
  <si>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</si>
  <si>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</si>
  <si>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</si>
  <si>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</si>
  <si>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</si>
  <si>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</si>
  <si>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</si>
  <si>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</si>
  <si>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</si>
  <si>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</si>
  <si>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</si>
  <si>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</si>
  <si>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</si>
  <si>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</si>
  <si>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</si>
  <si>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</si>
  <si>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</si>
  <si>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</si>
  <si>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</si>
  <si>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</si>
  <si>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</si>
  <si>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</si>
  <si>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</si>
  <si>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</si>
  <si>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</si>
  <si>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</si>
  <si>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</si>
  <si>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</si>
  <si>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</si>
  <si>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</si>
  <si>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</si>
  <si>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</si>
  <si>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</si>
  <si>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</si>
  <si>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</si>
  <si>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</si>
  <si>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</si>
  <si>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</si>
  <si>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</si>
  <si>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</si>
  <si>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</si>
  <si>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</si>
  <si>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</si>
  <si>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</si>
  <si>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</si>
  <si>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</si>
  <si>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</si>
  <si>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</si>
  <si>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</si>
  <si>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</si>
  <si>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</si>
  <si>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</si>
  <si>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</si>
  <si>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</si>
  <si>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</si>
  <si>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</si>
  <si>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</si>
  <si>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</si>
  <si>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</si>
  <si>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</si>
  <si>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</si>
  <si>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</si>
  <si>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</si>
  <si>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</si>
  <si>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</si>
  <si>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</si>
  <si>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</si>
  <si>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</si>
  <si>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</si>
  <si>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</si>
  <si>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</si>
  <si>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</si>
  <si>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</si>
  <si>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</si>
  <si>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</si>
  <si>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</si>
  <si>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</si>
  <si>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</si>
  <si>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</si>
  <si>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</si>
  <si>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</si>
  <si>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</si>
  <si>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</si>
  <si>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</si>
  <si>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</si>
  <si>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</si>
  <si>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</si>
  <si>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</si>
  <si>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</si>
  <si>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</si>
  <si>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</si>
  <si>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</si>
  <si>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</si>
  <si>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</si>
  <si>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</si>
  <si>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</si>
  <si>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</si>
  <si>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</si>
  <si>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</si>
  <si>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</si>
  <si>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</si>
  <si>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</si>
  <si>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</si>
  <si>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</si>
  <si>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</si>
  <si>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</si>
  <si>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</si>
  <si>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</si>
  <si>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</si>
  <si>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</si>
  <si>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</si>
  <si>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</si>
  <si>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</si>
  <si>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</si>
  <si>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</si>
  <si>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</si>
  <si>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</si>
  <si>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</si>
  <si>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</si>
  <si>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</si>
  <si>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</si>
  <si>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</si>
  <si>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</si>
  <si>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</si>
  <si>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</si>
  <si>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</si>
  <si>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</si>
  <si>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</si>
  <si>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</si>
  <si>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</si>
  <si>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</si>
  <si>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</si>
  <si>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</si>
  <si>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</si>
  <si>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</si>
  <si>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</si>
  <si>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</si>
  <si>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</si>
  <si>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</si>
  <si>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</si>
  <si>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</si>
  <si>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</si>
  <si>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</si>
  <si>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</si>
  <si>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</si>
  <si>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</si>
  <si>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</si>
  <si>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</si>
  <si>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</si>
  <si>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</si>
  <si>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</si>
  <si>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</si>
  <si>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</si>
  <si>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</si>
  <si>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</si>
  <si>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</si>
  <si>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</si>
  <si>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</si>
  <si>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</si>
  <si>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</si>
  <si>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</si>
  <si>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</si>
  <si>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</si>
  <si>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</si>
  <si>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</si>
  <si>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</si>
  <si>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</si>
  <si>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</si>
  <si>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</si>
  <si>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</si>
  <si>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</si>
  <si>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</si>
  <si>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</si>
  <si>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</si>
  <si>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</si>
  <si>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</si>
  <si>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</si>
  <si>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</si>
  <si>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</si>
  <si>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</si>
  <si>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</si>
  <si>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</si>
  <si>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</si>
  <si>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</si>
  <si>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</si>
  <si>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</si>
  <si>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</si>
  <si>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</si>
  <si>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</si>
  <si>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</si>
  <si>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</si>
  <si>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</si>
  <si>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</si>
  <si>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</si>
  <si>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</si>
  <si>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</si>
  <si>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</si>
  <si>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</si>
  <si>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</si>
  <si>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</si>
  <si>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</si>
  <si>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</si>
  <si>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</si>
  <si>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</si>
  <si>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</si>
  <si>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</si>
  <si>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</si>
  <si>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</si>
  <si>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</si>
  <si>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</si>
  <si>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</si>
  <si>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</si>
  <si>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</si>
  <si>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</si>
  <si>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</si>
  <si>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</si>
  <si>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</si>
  <si>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</si>
  <si>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</si>
  <si>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</si>
  <si>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</si>
  <si>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</si>
  <si>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</si>
  <si>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</si>
  <si>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</si>
  <si>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</si>
  <si>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</si>
  <si>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</si>
  <si>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</si>
  <si>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</si>
  <si>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</si>
  <si>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</si>
  <si>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</si>
  <si>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</si>
  <si>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</si>
  <si>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</si>
  <si>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</si>
  <si>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</si>
  <si>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</si>
  <si>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</si>
  <si>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</si>
  <si>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</si>
  <si>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</si>
  <si>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</si>
  <si>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</si>
  <si>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</si>
  <si>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</si>
  <si>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</si>
  <si>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</si>
  <si>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</si>
  <si>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</si>
  <si>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</si>
  <si>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</si>
  <si>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</si>
  <si>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</si>
  <si>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</si>
  <si>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</si>
  <si>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</si>
  <si>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</si>
  <si>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</si>
  <si>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</si>
  <si>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</si>
  <si>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</si>
  <si>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</si>
  <si>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</si>
  <si>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</si>
  <si>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</si>
  <si>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</si>
  <si>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</si>
  <si>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</si>
  <si>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</si>
  <si>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</si>
  <si>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</si>
  <si>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</si>
  <si>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</si>
  <si>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</si>
  <si>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</si>
  <si>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</si>
  <si>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</si>
  <si>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</si>
  <si>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</si>
  <si>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</si>
  <si>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</si>
  <si>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</si>
  <si>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</si>
  <si>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</si>
  <si>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</si>
  <si>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</si>
  <si>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</si>
  <si>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</si>
  <si>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</si>
  <si>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</si>
  <si>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</si>
  <si>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</si>
  <si>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</si>
  <si>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</si>
  <si>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</si>
  <si>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</si>
  <si>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</si>
  <si>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</si>
  <si>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</si>
  <si>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</si>
  <si>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</si>
  <si>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</si>
  <si>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</si>
  <si>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</si>
  <si>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</si>
  <si>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</si>
  <si>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</si>
  <si>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</si>
  <si>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</si>
  <si>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</si>
  <si>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</si>
  <si>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</si>
  <si>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</si>
  <si>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</si>
  <si>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</si>
  <si>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</si>
  <si>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</si>
  <si>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</si>
  <si>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</si>
  <si>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</si>
  <si>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</si>
  <si>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</si>
  <si>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</si>
  <si>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</si>
  <si>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</si>
  <si>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</si>
  <si>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</si>
  <si>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</si>
  <si>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</si>
  <si>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</si>
  <si>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</si>
  <si>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</si>
  <si>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</si>
  <si>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</si>
  <si>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</si>
  <si>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</si>
  <si>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</si>
  <si>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</si>
  <si>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</si>
  <si>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</si>
  <si>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</si>
  <si>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</si>
  <si>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</si>
  <si>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</si>
  <si>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</si>
  <si>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</si>
  <si>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</si>
  <si>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</si>
  <si>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</si>
  <si>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</si>
  <si>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</si>
  <si>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</si>
  <si>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</si>
  <si>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</si>
  <si>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</si>
  <si>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</si>
  <si>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</si>
  <si>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</si>
  <si>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</si>
  <si>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</si>
  <si>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</si>
  <si>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</si>
  <si>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</si>
  <si>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</si>
  <si>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</si>
  <si>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</si>
  <si>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</si>
  <si>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</si>
  <si>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</si>
  <si>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</si>
  <si>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</si>
  <si>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</si>
  <si>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</si>
  <si>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</si>
  <si>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</si>
  <si>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</si>
  <si>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</si>
  <si>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</si>
  <si>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</si>
  <si>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</si>
  <si>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</si>
  <si>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</si>
  <si>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</si>
  <si>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</si>
  <si>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</si>
  <si>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</si>
  <si>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</si>
  <si>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</si>
  <si>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</si>
  <si>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</si>
  <si>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</si>
  <si>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</si>
  <si>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</si>
  <si>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</si>
  <si>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</si>
  <si>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</si>
  <si>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</si>
  <si>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</si>
  <si>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</si>
  <si>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</si>
  <si>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</si>
  <si>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</si>
  <si>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</si>
  <si>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</si>
  <si>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</si>
  <si>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</si>
  <si>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</si>
  <si>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</si>
  <si>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</si>
  <si>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</si>
  <si>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</si>
  <si>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</si>
  <si>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</si>
  <si>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</si>
  <si>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</si>
  <si>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</si>
  <si>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</si>
  <si>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</si>
  <si>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</si>
  <si>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</si>
  <si>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</si>
  <si>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</si>
  <si>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</si>
  <si>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</si>
  <si>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</si>
  <si>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</si>
  <si>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</si>
  <si>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</si>
  <si>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</si>
  <si>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</si>
  <si>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</si>
  <si>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</si>
  <si>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</si>
  <si>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</si>
  <si>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</si>
  <si>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</si>
  <si>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</si>
  <si>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</si>
  <si>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</si>
  <si>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</si>
  <si>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</si>
  <si>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</si>
  <si>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</si>
  <si>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</si>
  <si>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</si>
  <si>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</si>
  <si>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</si>
  <si>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</si>
  <si>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</si>
  <si>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</si>
  <si>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</si>
  <si>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</si>
  <si>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</si>
  <si>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</si>
  <si>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</si>
  <si>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</si>
  <si>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</si>
  <si>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</si>
  <si>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</si>
  <si>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</si>
  <si>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</si>
  <si>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</si>
  <si>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</si>
  <si>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</si>
  <si>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</si>
  <si>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</si>
  <si>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</si>
  <si>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</si>
  <si>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</si>
  <si>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</si>
  <si>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</si>
  <si>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</si>
  <si>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</si>
  <si>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</si>
  <si>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</si>
  <si>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</si>
  <si>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</si>
  <si>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</si>
  <si>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</si>
  <si>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</si>
  <si>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</si>
  <si>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</si>
  <si>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</si>
  <si>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</si>
  <si>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</si>
  <si>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</si>
  <si>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</si>
  <si>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</si>
  <si>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</si>
  <si>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</si>
  <si>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</si>
  <si>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</si>
  <si>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</si>
  <si>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</si>
  <si>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</si>
  <si>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</si>
  <si>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</si>
  <si>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</si>
  <si>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</si>
  <si>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</si>
  <si>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</si>
  <si>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</si>
  <si>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</si>
  <si>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</si>
  <si>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</si>
  <si>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</si>
  <si>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</si>
  <si>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</si>
  <si>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</si>
  <si>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</si>
  <si>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</si>
  <si>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</si>
  <si>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</si>
  <si>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</si>
  <si>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</si>
  <si>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</si>
  <si>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</si>
  <si>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</si>
  <si>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</si>
  <si>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</si>
  <si>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</si>
  <si>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</si>
  <si>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</si>
  <si>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</si>
  <si>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</si>
  <si>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</si>
  <si>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</si>
  <si>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</si>
  <si>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</si>
  <si>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</si>
  <si>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</si>
  <si>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</si>
  <si>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</si>
  <si>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</si>
  <si>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</si>
  <si>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</si>
  <si>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</si>
  <si>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</si>
  <si>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</si>
  <si>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</si>
  <si>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</si>
  <si>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</si>
  <si>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</si>
  <si>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</si>
  <si>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</si>
  <si>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</si>
  <si>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</si>
  <si>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</si>
  <si>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</si>
  <si>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</si>
  <si>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</si>
  <si>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</si>
  <si>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</si>
  <si>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</si>
  <si>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</si>
  <si>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</si>
  <si>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</si>
  <si>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</si>
  <si>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</si>
  <si>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</si>
  <si>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</si>
  <si>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</si>
  <si>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</si>
  <si>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</si>
  <si>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</si>
  <si>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</si>
  <si>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</si>
  <si>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</si>
  <si>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</si>
  <si>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</si>
  <si>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</si>
  <si>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</si>
  <si>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</si>
  <si>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</si>
  <si>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</si>
  <si>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</si>
  <si>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</si>
  <si>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</si>
  <si>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</si>
  <si>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</si>
  <si>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</si>
  <si>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</si>
  <si>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</si>
  <si>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</si>
  <si>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</si>
  <si>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</si>
  <si>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</si>
  <si>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</si>
  <si>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</si>
  <si>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</si>
  <si>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</si>
  <si>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</si>
  <si>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</si>
  <si>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</si>
  <si>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</si>
  <si>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</si>
  <si>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</si>
  <si>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</si>
  <si>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</si>
  <si>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</si>
  <si>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</si>
  <si>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</si>
  <si>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</si>
  <si>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</si>
  <si>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</si>
  <si>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</si>
  <si>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</si>
  <si>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</si>
  <si>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</si>
  <si>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</si>
  <si>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</si>
  <si>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</si>
  <si>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</si>
  <si>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</si>
  <si>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</si>
  <si>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</si>
  <si>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</si>
  <si>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</si>
  <si>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</si>
  <si>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</si>
  <si>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</si>
  <si>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</si>
  <si>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</si>
  <si>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</si>
  <si>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</si>
  <si>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</si>
  <si>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</si>
  <si>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</si>
  <si>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</si>
  <si>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</si>
  <si>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</si>
  <si>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</si>
  <si>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</si>
  <si>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</si>
  <si>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</si>
  <si>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</si>
  <si>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</si>
  <si>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</si>
  <si>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</si>
  <si>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</si>
  <si>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</si>
  <si>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</si>
  <si>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</si>
  <si>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</si>
  <si>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</si>
  <si>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</si>
  <si>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</si>
  <si>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</si>
  <si>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</si>
  <si>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</si>
  <si>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</si>
  <si>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</si>
  <si>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</si>
  <si>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</si>
  <si>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</si>
  <si>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</si>
  <si>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</si>
  <si>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</si>
  <si>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</si>
  <si>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</si>
  <si>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</si>
  <si>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</si>
  <si>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</si>
  <si>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</si>
  <si>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</si>
  <si>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</si>
  <si>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</si>
  <si>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</si>
  <si>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</si>
  <si>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</si>
  <si>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</si>
  <si>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</si>
  <si>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</si>
  <si>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</si>
  <si>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</si>
  <si>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</si>
  <si>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</si>
  <si>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</si>
  <si>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</si>
  <si>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</si>
  <si>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</si>
  <si>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</si>
  <si>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</si>
  <si>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</si>
  <si>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</si>
  <si>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</si>
  <si>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</si>
  <si>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</si>
  <si>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</si>
  <si>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</si>
  <si>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</si>
  <si>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</si>
  <si>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</si>
  <si>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</si>
  <si>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</si>
  <si>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</si>
  <si>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</si>
  <si>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</si>
  <si>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</si>
  <si>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</si>
  <si>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</si>
  <si>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</si>
  <si>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</si>
  <si>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</si>
  <si>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</si>
  <si>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</si>
  <si>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</si>
  <si>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</si>
  <si>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</si>
  <si>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</si>
  <si>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</si>
  <si>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</si>
  <si>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</si>
  <si>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</si>
  <si>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</si>
  <si>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</si>
  <si>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</si>
  <si>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</si>
  <si>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</si>
  <si>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</si>
  <si>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</si>
  <si>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</si>
  <si>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</si>
  <si>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</si>
  <si>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</si>
  <si>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</si>
  <si>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</si>
  <si>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</si>
  <si>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</si>
  <si>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</si>
  <si>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</si>
  <si>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</si>
  <si>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</si>
  <si>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</si>
  <si>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</si>
  <si>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</si>
  <si>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</si>
  <si>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</si>
  <si>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</si>
  <si>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</si>
  <si>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</si>
  <si>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</si>
  <si>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</si>
  <si>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</si>
  <si>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</si>
  <si>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</si>
  <si>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</si>
  <si>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</si>
  <si>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</si>
  <si>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</si>
  <si>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</si>
  <si>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</si>
  <si>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</si>
  <si>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</si>
  <si>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</si>
  <si>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</si>
  <si>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</si>
  <si>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</si>
  <si>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</si>
  <si>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</si>
  <si>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</si>
  <si>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</si>
  <si>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</si>
  <si>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</si>
  <si>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</si>
  <si>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</si>
  <si>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</si>
  <si>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</si>
  <si>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</si>
  <si>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</si>
  <si>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</si>
  <si>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</si>
  <si>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</si>
  <si>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</si>
  <si>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</si>
  <si>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</si>
  <si>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</si>
  <si>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</si>
  <si>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</si>
  <si>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</si>
  <si>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</si>
  <si>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</si>
  <si>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</si>
  <si>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</si>
  <si>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</si>
  <si>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</si>
  <si>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</si>
  <si>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</si>
  <si>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</si>
  <si>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</si>
  <si>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</si>
  <si>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</si>
  <si>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</si>
  <si>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</si>
  <si>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</si>
  <si>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</si>
  <si>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</si>
  <si>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</si>
  <si>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</si>
  <si>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</si>
  <si>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</si>
  <si>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</si>
  <si>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</si>
  <si>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</si>
  <si>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</si>
  <si>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</si>
  <si>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</si>
  <si>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</si>
  <si>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</si>
  <si>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</si>
  <si>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</si>
  <si>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</si>
  <si>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</si>
  <si>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</si>
  <si>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</si>
  <si>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</si>
  <si>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</si>
  <si>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</si>
  <si>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</si>
  <si>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</si>
  <si>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</si>
  <si>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</si>
  <si>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</si>
  <si>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</si>
  <si>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</si>
  <si>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</si>
  <si>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</si>
  <si>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</si>
  <si>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</si>
  <si>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</si>
  <si>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</si>
  <si>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</si>
  <si>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</si>
  <si>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</si>
  <si>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</si>
  <si>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</si>
  <si>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</si>
  <si>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</si>
  <si>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</si>
  <si>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</si>
  <si>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</si>
  <si>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</si>
  <si>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</si>
  <si>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</si>
  <si>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</si>
  <si>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</si>
  <si>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</si>
  <si>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</si>
  <si>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</si>
  <si>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</si>
  <si>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</si>
  <si>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</si>
  <si>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</si>
  <si>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</si>
  <si>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</si>
  <si>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</si>
  <si>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</si>
  <si>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</si>
  <si>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</si>
  <si>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</si>
  <si>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</si>
  <si>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</si>
  <si>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</si>
  <si>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</si>
  <si>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</si>
  <si>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</si>
  <si>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</si>
  <si>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</si>
  <si>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</si>
  <si>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</si>
  <si>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</si>
  <si>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</si>
  <si>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</si>
  <si>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</si>
  <si>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</si>
  <si>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</si>
  <si>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</si>
  <si>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</si>
  <si>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</si>
  <si>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</si>
  <si>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</si>
  <si>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</si>
  <si>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</si>
  <si>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</si>
  <si>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</si>
  <si>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</si>
  <si>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</si>
  <si>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</si>
  <si>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</si>
  <si>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</si>
  <si>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</si>
  <si>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</si>
  <si>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</si>
  <si>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</si>
  <si>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</si>
  <si>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</si>
  <si>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</si>
  <si>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</si>
  <si>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</si>
  <si>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</si>
  <si>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</si>
  <si>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</si>
  <si>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</si>
  <si>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</si>
  <si>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</si>
  <si>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</si>
  <si>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</si>
  <si>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</si>
  <si>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</si>
  <si>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</si>
  <si>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</si>
  <si>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</si>
  <si>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</si>
  <si>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</si>
  <si>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</si>
  <si>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</si>
  <si>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</si>
  <si>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</si>
  <si>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</si>
  <si>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</si>
  <si>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</si>
  <si>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</si>
  <si>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</si>
  <si>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</si>
  <si>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</si>
  <si>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</si>
  <si>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</si>
  <si>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</si>
  <si>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</si>
  <si>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</si>
  <si>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</si>
  <si>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</si>
  <si>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</si>
  <si>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</si>
  <si>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</si>
  <si>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</si>
  <si>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</si>
  <si>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</si>
  <si>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</si>
  <si>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</si>
  <si>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</si>
  <si>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</si>
  <si>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</si>
  <si>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</si>
  <si>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</si>
  <si>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</si>
  <si>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</si>
  <si>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</si>
  <si>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</si>
  <si>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</si>
  <si>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</si>
  <si>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</si>
  <si>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</si>
  <si>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</si>
  <si>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</si>
  <si>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</si>
  <si>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</si>
  <si>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</si>
  <si>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</si>
  <si>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</si>
  <si>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</si>
  <si>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</si>
  <si>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</si>
  <si>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</si>
  <si>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</si>
  <si>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</si>
  <si>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</si>
  <si>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</si>
  <si>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</si>
  <si>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</si>
  <si>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</si>
  <si>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</si>
  <si>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</si>
  <si>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</si>
  <si>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</si>
  <si>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</si>
  <si>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</si>
  <si>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</si>
  <si>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</si>
  <si>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</si>
  <si>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</si>
  <si>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</si>
  <si>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</si>
  <si>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</si>
  <si>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</si>
  <si>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</si>
  <si>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</si>
  <si>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</si>
  <si>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</si>
  <si>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</si>
  <si>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</si>
  <si>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</si>
  <si>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</si>
  <si>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</si>
  <si>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</si>
  <si>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</si>
  <si>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</si>
  <si>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</si>
  <si>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</si>
  <si>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</si>
  <si>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</si>
  <si>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</si>
  <si>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</si>
  <si>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</si>
  <si>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</si>
  <si>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</si>
  <si>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</si>
  <si>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</si>
  <si>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</si>
  <si>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</si>
  <si>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</si>
  <si>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</si>
  <si>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</si>
  <si>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</si>
  <si>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</si>
  <si>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</si>
  <si>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</si>
  <si>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</si>
  <si>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</si>
  <si>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</si>
  <si>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</si>
  <si>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</si>
  <si>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</si>
  <si>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</si>
  <si>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</si>
  <si>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</si>
  <si>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</si>
  <si>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</si>
  <si>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</si>
  <si>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</si>
  <si>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</si>
  <si>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</si>
  <si>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</si>
  <si>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</si>
  <si>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</si>
  <si>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</si>
  <si>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</si>
  <si>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</si>
  <si>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</si>
  <si>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</si>
  <si>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</si>
  <si>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</si>
  <si>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</si>
  <si>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</si>
  <si>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</si>
  <si>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</si>
  <si>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</si>
  <si>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</si>
  <si>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</si>
  <si>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</si>
  <si>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</si>
  <si>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</si>
  <si>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</si>
  <si>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</si>
  <si>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</si>
  <si>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</si>
  <si>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</si>
  <si>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</si>
  <si>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</si>
  <si>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</si>
  <si>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</si>
  <si>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</si>
  <si>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</si>
  <si>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</si>
  <si>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</si>
  <si>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</si>
  <si>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</si>
  <si>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</si>
  <si>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</si>
  <si>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</si>
  <si>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</si>
  <si>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</si>
  <si>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</si>
  <si>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</si>
  <si>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</si>
  <si>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</si>
  <si>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</si>
  <si>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</si>
  <si>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</si>
  <si>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</si>
  <si>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</si>
  <si>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</si>
  <si>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</si>
  <si>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</si>
  <si>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</si>
  <si>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</si>
  <si>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</si>
  <si>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</si>
  <si>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</si>
  <si>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</si>
  <si>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</si>
  <si>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</si>
  <si>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</si>
  <si>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</si>
  <si>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</si>
  <si>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</si>
  <si>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</si>
  <si>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</si>
  <si>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</si>
  <si>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</si>
  <si>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</si>
  <si>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</si>
  <si>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</si>
  <si>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</si>
  <si>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</si>
  <si>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</si>
  <si>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</si>
  <si>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</si>
  <si>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</si>
  <si>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</si>
  <si>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</si>
  <si>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</si>
  <si>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</si>
  <si>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</si>
  <si>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</si>
  <si>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</si>
  <si>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</si>
  <si>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</si>
  <si>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</si>
  <si>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</si>
  <si>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</si>
  <si>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</si>
  <si>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</si>
  <si>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</si>
  <si>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</si>
  <si>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</si>
  <si>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</si>
  <si>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</si>
  <si>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</si>
  <si>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</si>
  <si>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</si>
  <si>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</si>
  <si>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</si>
  <si>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</si>
  <si>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</si>
  <si>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</si>
  <si>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</si>
  <si>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</si>
  <si>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</si>
  <si>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</si>
  <si>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</si>
  <si>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</si>
  <si>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</si>
  <si>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</si>
  <si>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</si>
  <si>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</si>
  <si>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</si>
  <si>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</si>
  <si>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</si>
  <si>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</si>
  <si>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</si>
  <si>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</si>
  <si>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</si>
  <si>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</si>
  <si>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</si>
  <si>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</si>
  <si>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</si>
  <si>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</si>
  <si>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</si>
  <si>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</si>
  <si>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</si>
  <si>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</si>
  <si>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</si>
  <si>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</si>
  <si>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</si>
  <si>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</si>
  <si>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</si>
  <si>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</si>
  <si>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</si>
  <si>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</si>
  <si>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</si>
  <si>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</si>
  <si>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</si>
  <si>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</si>
  <si>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</si>
  <si>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</si>
  <si>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</si>
  <si>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</si>
  <si>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</si>
  <si>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</si>
  <si>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</si>
  <si>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</si>
  <si>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</si>
  <si>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</si>
  <si>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</si>
  <si>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</si>
  <si>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</si>
  <si>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</si>
  <si>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</si>
  <si>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</si>
  <si>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</si>
  <si>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</si>
  <si>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</si>
  <si>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</si>
  <si>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</si>
  <si>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</si>
  <si>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</si>
  <si>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</si>
  <si>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</si>
  <si>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</si>
  <si>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</si>
  <si>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</si>
  <si>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</si>
  <si>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</si>
  <si>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</si>
  <si>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</si>
  <si>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</si>
  <si>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</si>
  <si>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</si>
  <si>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</si>
  <si>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</si>
  <si>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</si>
  <si>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</si>
  <si>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</si>
  <si>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</si>
  <si>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</si>
  <si>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</si>
  <si>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</si>
  <si>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</si>
  <si>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</si>
  <si>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</si>
  <si>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</si>
  <si>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</si>
  <si>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</si>
  <si>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</si>
  <si>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</si>
  <si>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</si>
  <si>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</si>
  <si>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</si>
  <si>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</si>
  <si>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</si>
  <si>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</si>
  <si>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</si>
  <si>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</si>
  <si>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</si>
  <si>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</si>
  <si>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</si>
  <si>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</si>
  <si>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</si>
  <si>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</si>
  <si>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</si>
  <si>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</si>
  <si>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</si>
  <si>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</si>
  <si>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</si>
  <si>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</si>
  <si>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</si>
  <si>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</si>
  <si>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</si>
  <si>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</si>
  <si>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</si>
  <si>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</si>
  <si>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</si>
  <si>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</si>
  <si>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</si>
  <si>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</si>
  <si>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</si>
  <si>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</si>
  <si>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</si>
  <si>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</si>
  <si>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</si>
  <si>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</si>
  <si>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</si>
  <si>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</si>
  <si>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</si>
  <si>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</si>
  <si>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</si>
  <si>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</si>
  <si>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</si>
  <si>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</si>
  <si>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</si>
  <si>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</si>
  <si>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</si>
  <si>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</si>
  <si>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</si>
  <si>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</si>
  <si>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</si>
  <si>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</si>
  <si>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</si>
  <si>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</si>
  <si>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</si>
  <si>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</si>
  <si>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</si>
  <si>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</si>
  <si>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</si>
  <si>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</si>
  <si>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</si>
  <si>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</si>
  <si>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</si>
  <si>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</si>
  <si>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</si>
  <si>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</si>
  <si>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</si>
  <si>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</si>
  <si>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</si>
  <si>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</si>
  <si>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</si>
  <si>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</si>
  <si>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</si>
  <si>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</si>
  <si>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</si>
  <si>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</si>
  <si>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</si>
  <si>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</si>
  <si>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</si>
  <si>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</si>
  <si>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</si>
  <si>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</si>
  <si>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</si>
  <si>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</si>
  <si>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</si>
  <si>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</si>
  <si>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</si>
  <si>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</si>
  <si>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</si>
  <si>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</si>
  <si>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</si>
  <si>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</si>
  <si>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</si>
  <si>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</si>
  <si>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</si>
  <si>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</si>
  <si>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</si>
  <si>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</si>
  <si>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</si>
  <si>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</si>
  <si>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</si>
  <si>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</si>
  <si>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</si>
  <si>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</si>
  <si>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</si>
  <si>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</si>
  <si>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</si>
  <si>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</si>
  <si>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</si>
  <si>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</si>
  <si>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</si>
  <si>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</si>
  <si>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</si>
  <si>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</si>
  <si>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</si>
  <si>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</si>
  <si>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</si>
  <si>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</si>
  <si>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</si>
  <si>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</si>
  <si>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</si>
  <si>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</si>
  <si>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</si>
  <si>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</si>
  <si>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</si>
  <si>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</si>
  <si>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</si>
  <si>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</si>
  <si>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</si>
  <si>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</si>
  <si>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</si>
  <si>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</si>
  <si>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</si>
  <si>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</si>
  <si>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</si>
  <si>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</si>
  <si>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</si>
  <si>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</si>
  <si>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</si>
  <si>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</si>
  <si>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</si>
  <si>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</si>
  <si>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</si>
  <si>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</si>
  <si>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</si>
  <si>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</si>
  <si>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</si>
  <si>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</si>
  <si>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</si>
  <si>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</si>
  <si>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</si>
  <si>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</si>
  <si>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</si>
  <si>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</si>
  <si>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</si>
  <si>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</si>
  <si>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</si>
  <si>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</si>
  <si>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</si>
  <si>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</si>
  <si>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</si>
  <si>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</si>
  <si>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</si>
  <si>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</si>
  <si>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</si>
  <si>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</si>
  <si>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</si>
  <si>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</si>
  <si>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</si>
  <si>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</si>
  <si>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</si>
  <si>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</si>
  <si>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</si>
  <si>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</si>
  <si>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</si>
  <si>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</si>
  <si>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</si>
  <si>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</si>
  <si>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</si>
  <si>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</si>
  <si>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</si>
  <si>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</si>
  <si>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</si>
  <si>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</si>
  <si>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</si>
  <si>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</si>
  <si>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</si>
  <si>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</si>
  <si>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</si>
  <si>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</si>
  <si>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</si>
  <si>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</si>
  <si>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</si>
  <si>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</si>
  <si>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</si>
  <si>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</si>
  <si>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</si>
  <si>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</si>
  <si>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</si>
  <si>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</si>
  <si>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</si>
  <si>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</si>
  <si>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</si>
  <si>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</si>
  <si>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</si>
  <si>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</si>
  <si>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</si>
  <si>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</si>
  <si>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</si>
  <si>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</si>
  <si>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</si>
  <si>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</si>
  <si>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</si>
  <si>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</si>
  <si>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</si>
  <si>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</si>
  <si>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</si>
  <si>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</si>
  <si>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</si>
  <si>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</si>
  <si>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</si>
  <si>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</si>
  <si>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</si>
  <si>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</si>
  <si>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</si>
  <si>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</si>
  <si>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</si>
  <si>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</si>
  <si>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</si>
  <si>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</si>
  <si>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</si>
  <si>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</si>
  <si>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</si>
  <si>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</si>
  <si>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</si>
  <si>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</si>
  <si>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</si>
  <si>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</si>
  <si>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</si>
  <si>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</si>
  <si>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</si>
  <si>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</si>
  <si>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</si>
  <si>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</si>
  <si>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</si>
  <si>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</si>
  <si>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</si>
  <si>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</si>
  <si>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</si>
  <si>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</si>
  <si>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</si>
  <si>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</si>
  <si>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</si>
  <si>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</si>
  <si>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</si>
  <si>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</si>
  <si>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</si>
  <si>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</si>
  <si>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</si>
  <si>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</si>
  <si>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</si>
  <si>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</si>
  <si>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</si>
  <si>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</si>
  <si>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</si>
  <si>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</si>
  <si>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</si>
  <si>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</si>
  <si>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</si>
  <si>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</si>
  <si>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</si>
  <si>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</si>
  <si>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</si>
  <si>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</si>
  <si>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</si>
  <si>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</si>
  <si>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</si>
  <si>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</si>
  <si>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</si>
  <si>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</si>
  <si>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</si>
  <si>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</si>
  <si>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</si>
  <si>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</si>
  <si>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</si>
  <si>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</si>
  <si>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</si>
  <si>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</si>
  <si>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</si>
  <si>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</si>
  <si>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</si>
  <si>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</si>
  <si>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</si>
  <si>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</si>
  <si>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</si>
  <si>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</si>
  <si>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</si>
  <si>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</si>
  <si>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</si>
  <si>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</si>
  <si>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</si>
  <si>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</si>
  <si>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</si>
  <si>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</si>
  <si>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</si>
  <si>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</si>
  <si>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</si>
  <si>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</si>
  <si>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</si>
  <si>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</si>
  <si>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</si>
  <si>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</si>
  <si>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</si>
  <si>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</si>
  <si>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</si>
  <si>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</si>
  <si>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</si>
  <si>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</si>
  <si>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</si>
  <si>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</si>
  <si>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</si>
  <si>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</si>
  <si>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</si>
  <si>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</si>
  <si>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</si>
  <si>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</si>
  <si>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</si>
  <si>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</si>
  <si>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</si>
  <si>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</si>
  <si>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</si>
  <si>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</si>
  <si>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</si>
  <si>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</si>
  <si>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</si>
  <si>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</si>
  <si>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</si>
  <si>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</si>
  <si>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</si>
  <si>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</si>
  <si>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</si>
  <si>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</si>
  <si>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</si>
  <si>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</si>
  <si>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</si>
  <si>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</si>
  <si>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</si>
  <si>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</si>
  <si>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</si>
  <si>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</si>
  <si>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</si>
  <si>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</si>
  <si>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</si>
  <si>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</si>
  <si>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</si>
  <si>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</si>
  <si>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</si>
  <si>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</si>
  <si>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</si>
  <si>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</si>
  <si>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</si>
  <si>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</si>
  <si>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</si>
  <si>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</si>
  <si>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</si>
  <si>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</si>
  <si>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</si>
  <si>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</si>
  <si>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</si>
  <si>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</si>
  <si>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</si>
  <si>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</si>
  <si>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</si>
  <si>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</si>
  <si>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</si>
  <si>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</si>
  <si>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</si>
  <si>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</si>
  <si>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</si>
  <si>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</si>
  <si>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</si>
  <si>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</si>
  <si>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</si>
  <si>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</si>
  <si>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</si>
  <si>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</si>
  <si>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</si>
  <si>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</si>
  <si>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</si>
  <si>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</si>
  <si>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</si>
  <si>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</si>
  <si>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</si>
  <si>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</si>
  <si>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</si>
  <si>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</si>
  <si>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</si>
  <si>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</si>
  <si>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</si>
  <si>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</si>
  <si>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</si>
  <si>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</si>
  <si>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</si>
  <si>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</si>
  <si>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</si>
  <si>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</si>
  <si>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</si>
  <si>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</si>
  <si>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</si>
  <si>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</si>
  <si>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</si>
  <si>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</si>
  <si>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</si>
  <si>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</si>
  <si>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</si>
  <si>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</si>
  <si>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</si>
  <si>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</si>
  <si>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</si>
  <si>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</si>
  <si>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</si>
  <si>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</si>
  <si>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</si>
  <si>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</si>
  <si>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</si>
  <si>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</si>
  <si>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</si>
  <si>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</si>
  <si>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</si>
  <si>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</si>
  <si>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</si>
  <si>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</si>
  <si>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</si>
  <si>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</si>
  <si>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</si>
  <si>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</si>
  <si>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</si>
  <si>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</si>
  <si>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</si>
  <si>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</si>
  <si>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</si>
  <si>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</si>
  <si>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</si>
  <si>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</si>
  <si>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</si>
  <si>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</si>
  <si>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</si>
  <si>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</si>
  <si>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</si>
  <si>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</si>
  <si>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</si>
  <si>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</si>
  <si>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</si>
  <si>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</si>
  <si>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</si>
  <si>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</si>
  <si>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</si>
  <si>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</si>
  <si>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</si>
  <si>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</si>
  <si>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</si>
  <si>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</si>
  <si>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</si>
  <si>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</si>
  <si>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</si>
  <si>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</si>
  <si>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</si>
  <si>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</si>
  <si>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</si>
  <si>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</si>
  <si>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</si>
  <si>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</si>
  <si>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</si>
  <si>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</si>
  <si>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</si>
  <si>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</si>
  <si>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</si>
  <si>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</si>
  <si>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</si>
  <si>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</si>
  <si>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</si>
  <si>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</si>
  <si>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</si>
  <si>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</si>
  <si>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</si>
  <si>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</si>
  <si>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</si>
  <si>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</si>
  <si>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</si>
  <si>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</si>
  <si>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</si>
  <si>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</si>
  <si>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</si>
  <si>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</si>
  <si>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</si>
  <si>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</si>
  <si>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</si>
  <si>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</si>
  <si>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</si>
  <si>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</si>
  <si>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</si>
  <si>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</si>
  <si>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</si>
  <si>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</si>
  <si>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</si>
  <si>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</si>
  <si>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</si>
  <si>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</si>
  <si>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</si>
  <si>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</si>
  <si>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</si>
  <si>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</si>
  <si>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</si>
  <si>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</si>
  <si>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</si>
  <si>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</si>
  <si>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</si>
  <si>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</si>
  <si>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</si>
  <si>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</si>
  <si>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</si>
  <si>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</si>
  <si>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</si>
  <si>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</si>
  <si>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</si>
  <si>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</si>
  <si>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</si>
  <si>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</si>
  <si>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</si>
  <si>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</si>
  <si>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</si>
  <si>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</si>
  <si>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</si>
  <si>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</si>
  <si>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</si>
  <si>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</si>
  <si>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</si>
  <si>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</si>
  <si>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</si>
  <si>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</si>
  <si>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</si>
  <si>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</si>
  <si>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</si>
  <si>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</si>
  <si>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</si>
  <si>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</si>
  <si>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</si>
  <si>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</si>
  <si>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</si>
  <si>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</si>
  <si>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</si>
  <si>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</si>
  <si>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</si>
  <si>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</si>
  <si>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</si>
  <si>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</si>
  <si>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</si>
  <si>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</si>
  <si>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</si>
  <si>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</si>
  <si>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</si>
  <si>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</si>
  <si>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</si>
  <si>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</si>
  <si>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</si>
  <si>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</si>
  <si>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</si>
  <si>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</si>
  <si>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</si>
  <si>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</si>
  <si>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</si>
  <si>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</si>
  <si>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</si>
  <si>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</si>
  <si>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</si>
  <si>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</si>
  <si>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</si>
  <si>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</si>
  <si>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</si>
  <si>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</si>
  <si>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</si>
  <si>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</si>
  <si>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</si>
  <si>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</si>
  <si>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</si>
  <si>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</si>
  <si>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</si>
  <si>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</si>
  <si>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</si>
  <si>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</si>
  <si>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</si>
  <si>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</si>
  <si>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</si>
  <si>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</si>
  <si>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</si>
  <si>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</si>
  <si>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</si>
  <si>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</si>
  <si>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</si>
  <si>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</si>
  <si>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</si>
  <si>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</si>
  <si>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</si>
  <si>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</si>
  <si>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</si>
  <si>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</si>
  <si>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</si>
  <si>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</si>
  <si>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</si>
  <si>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</si>
  <si>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</si>
  <si>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</si>
  <si>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</si>
  <si>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</si>
  <si>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</si>
  <si>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</si>
  <si>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</si>
  <si>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</si>
  <si>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</si>
  <si>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</si>
  <si>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</si>
  <si>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</si>
  <si>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</si>
  <si>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</si>
  <si>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</si>
  <si>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</si>
  <si>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</si>
  <si>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</si>
  <si>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</si>
  <si>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</si>
  <si>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</si>
  <si>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</si>
  <si>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</si>
  <si>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</si>
  <si>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</si>
  <si>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</si>
  <si>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</si>
  <si>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</si>
  <si>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</si>
  <si>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</si>
  <si>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</si>
  <si>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</si>
  <si>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</si>
  <si>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</si>
  <si>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</si>
  <si>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</si>
  <si>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</si>
  <si>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</si>
  <si>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</si>
  <si>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</si>
  <si>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</si>
  <si>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</si>
  <si>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</si>
  <si>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</si>
  <si>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</si>
  <si>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</si>
  <si>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</si>
  <si>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</si>
  <si>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</si>
  <si>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</si>
  <si>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</si>
  <si>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</si>
  <si>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</si>
  <si>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</si>
  <si>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</si>
  <si>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</si>
  <si>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</si>
  <si>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</si>
  <si>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</si>
  <si>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</si>
  <si>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</si>
  <si>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</si>
  <si>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</si>
  <si>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</si>
  <si>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</si>
  <si>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</si>
  <si>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</si>
  <si>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</si>
  <si>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</si>
  <si>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</si>
  <si>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</si>
  <si>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</si>
  <si>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</si>
  <si>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</si>
  <si>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</si>
  <si>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</si>
  <si>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</si>
  <si>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</si>
  <si>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</si>
  <si>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</si>
  <si>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</si>
  <si>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</si>
  <si>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</si>
  <si>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</si>
  <si>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</si>
  <si>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</si>
  <si>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</si>
  <si>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</si>
  <si>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</si>
  <si>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</si>
  <si>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</si>
  <si>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</si>
  <si>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</si>
  <si>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</si>
  <si>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</si>
  <si>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</si>
  <si>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</si>
  <si>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</si>
  <si>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</si>
  <si>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</si>
  <si>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</si>
  <si>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</si>
  <si>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</si>
  <si>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</si>
  <si>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</si>
  <si>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</si>
  <si>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</si>
  <si>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</si>
  <si>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</si>
  <si>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</si>
  <si>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</si>
  <si>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</si>
  <si>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</si>
  <si>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</si>
  <si>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</si>
  <si>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</si>
  <si>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</si>
  <si>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</si>
  <si>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</si>
  <si>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</si>
  <si>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</si>
  <si>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</si>
  <si>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</si>
  <si>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</si>
  <si>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</si>
  <si>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</si>
  <si>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</si>
  <si>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</si>
  <si>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</si>
  <si>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</si>
  <si>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</si>
  <si>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</si>
  <si>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</si>
  <si>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</si>
  <si>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</si>
  <si>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</si>
  <si>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</si>
  <si>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</si>
  <si>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</si>
  <si>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</si>
  <si>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</si>
  <si>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</si>
  <si>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</si>
  <si>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</si>
  <si>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</si>
  <si>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</si>
  <si>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</si>
  <si>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</si>
  <si>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</si>
  <si>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</si>
  <si>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</si>
  <si>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</si>
  <si>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</si>
  <si>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</si>
  <si>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</si>
  <si>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</si>
  <si>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</si>
  <si>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</si>
  <si>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</si>
  <si>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</si>
  <si>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</si>
  <si>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</si>
  <si>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</si>
  <si>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</si>
  <si>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</si>
  <si>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</si>
  <si>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</si>
  <si>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</si>
  <si>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</si>
  <si>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</si>
  <si>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</si>
  <si>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</si>
  <si>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</si>
  <si>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</si>
  <si>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</si>
  <si>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</si>
  <si>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</si>
  <si>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</si>
  <si>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</si>
  <si>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</si>
  <si>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</si>
  <si>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</si>
  <si>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</si>
  <si>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</si>
  <si>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</si>
  <si>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</si>
  <si>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</si>
  <si>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</si>
  <si>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</si>
  <si>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</si>
  <si>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</si>
  <si>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</si>
  <si>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</si>
  <si>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</si>
  <si>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</si>
  <si>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</si>
  <si>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</si>
  <si>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</si>
  <si>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</si>
  <si>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</si>
  <si>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</si>
  <si>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</si>
  <si>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</si>
  <si>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</si>
  <si>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</si>
  <si>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</si>
  <si>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</si>
  <si>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</si>
  <si>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</si>
  <si>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</si>
  <si>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</si>
  <si>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</si>
  <si>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</si>
  <si>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</si>
  <si>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</si>
  <si>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</si>
  <si>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</si>
  <si>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</si>
  <si>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</si>
  <si>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</si>
  <si>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</si>
  <si>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</si>
  <si>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</si>
  <si>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</si>
  <si>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</si>
  <si>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</si>
  <si>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</si>
  <si>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</si>
  <si>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</si>
  <si>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</si>
  <si>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</si>
  <si>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</si>
  <si>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</si>
  <si>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</si>
  <si>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</si>
  <si>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</si>
  <si>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</si>
  <si>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</si>
  <si>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</si>
  <si>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</si>
  <si>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</si>
  <si>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</si>
  <si>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</si>
  <si>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</si>
  <si>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</si>
  <si>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</si>
  <si>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</si>
  <si>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</si>
  <si>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</si>
  <si>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</si>
  <si>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</si>
  <si>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</si>
  <si>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</si>
  <si>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</si>
  <si>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</si>
  <si>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</si>
  <si>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</si>
  <si>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</si>
  <si>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</si>
  <si>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</si>
  <si>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</si>
  <si>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</si>
  <si>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</si>
  <si>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</si>
  <si>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</si>
  <si>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</si>
  <si>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</si>
  <si>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</si>
  <si>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</si>
  <si>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</si>
  <si>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</si>
  <si>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</si>
  <si>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</si>
  <si>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</si>
  <si>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</si>
  <si>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</si>
  <si>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</si>
  <si>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</si>
  <si>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</si>
  <si>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</si>
  <si>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</si>
  <si>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</si>
  <si>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</si>
  <si>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</si>
  <si>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</si>
  <si>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</si>
  <si>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</si>
  <si>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</si>
  <si>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</si>
  <si>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</si>
  <si>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</si>
  <si>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</si>
  <si>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</si>
  <si>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</si>
  <si>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</si>
  <si>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</si>
  <si>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</si>
  <si>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</si>
  <si>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</si>
  <si>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</si>
  <si>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</si>
  <si>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</si>
  <si>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</si>
  <si>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</si>
  <si>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</si>
  <si>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</si>
  <si>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</si>
  <si>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</si>
  <si>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</si>
  <si>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</si>
  <si>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</si>
  <si>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</si>
  <si>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</si>
  <si>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</si>
  <si>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</si>
  <si>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</si>
  <si>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</si>
  <si>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</si>
  <si>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</si>
  <si>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</si>
  <si>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</si>
  <si>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</si>
  <si>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</si>
  <si>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</si>
  <si>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</si>
  <si>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</si>
  <si>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</si>
  <si>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</si>
  <si>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</si>
  <si>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</si>
  <si>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</si>
  <si>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</si>
  <si>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</si>
  <si>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</si>
  <si>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</si>
  <si>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</si>
  <si>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</si>
  <si>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</si>
  <si>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</si>
  <si>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</si>
  <si>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</si>
  <si>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</si>
  <si>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</si>
  <si>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</si>
  <si>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</si>
  <si>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</si>
  <si>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</si>
  <si>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</si>
  <si>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</si>
  <si>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</si>
  <si>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</si>
  <si>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</si>
  <si>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</si>
  <si>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</si>
  <si>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</si>
  <si>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</si>
  <si>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</si>
  <si>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</si>
  <si>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</si>
  <si>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</si>
  <si>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</si>
  <si>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</si>
  <si>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</si>
  <si>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</si>
  <si>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</si>
  <si>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</si>
  <si>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</si>
  <si>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</si>
  <si>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</si>
  <si>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</si>
  <si>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</si>
  <si>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</si>
  <si>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</si>
  <si>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</si>
  <si>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</si>
  <si>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</si>
  <si>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</si>
  <si>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</si>
  <si>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</si>
  <si>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</si>
  <si>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</si>
  <si>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</si>
  <si>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</si>
  <si>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</si>
  <si>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</si>
  <si>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</si>
  <si>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</si>
  <si>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</si>
  <si>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</si>
  <si>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</si>
  <si>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</si>
  <si>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</si>
  <si>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</si>
  <si>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</si>
  <si>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</si>
  <si>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</si>
  <si>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</si>
  <si>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</si>
  <si>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</si>
  <si>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</si>
  <si>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</si>
  <si>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</si>
  <si>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</si>
  <si>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</si>
  <si>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</si>
  <si>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</si>
  <si>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</si>
  <si>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</si>
  <si>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</si>
  <si>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</si>
  <si>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</si>
  <si>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</si>
  <si>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</si>
  <si>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</si>
  <si>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</si>
  <si>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</si>
  <si>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</si>
  <si>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</si>
  <si>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</si>
  <si>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</si>
  <si>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</si>
  <si>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</si>
  <si>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</si>
  <si>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</si>
  <si>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</si>
  <si>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</si>
  <si>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</si>
  <si>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</si>
  <si>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</si>
  <si>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</si>
  <si>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</si>
  <si>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</si>
  <si>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</si>
  <si>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</si>
  <si>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</si>
  <si>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</si>
  <si>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</si>
  <si>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</si>
  <si>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</si>
  <si>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</si>
  <si>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</si>
  <si>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</si>
  <si>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</si>
  <si>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</si>
  <si>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</si>
  <si>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</si>
  <si>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</si>
  <si>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</si>
  <si>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</si>
  <si>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</si>
  <si>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</si>
  <si>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</si>
  <si>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</si>
  <si>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</si>
  <si>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</si>
  <si>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</si>
  <si>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</si>
  <si>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</si>
  <si>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</si>
  <si>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</si>
  <si>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</si>
  <si>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</si>
  <si>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</si>
  <si>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</si>
  <si>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</si>
  <si>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</si>
  <si>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</si>
  <si>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</si>
  <si>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</si>
  <si>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</si>
  <si>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</si>
  <si>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</si>
  <si>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</si>
  <si>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</si>
  <si>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</si>
  <si>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</si>
  <si>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</si>
  <si>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</si>
  <si>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</si>
  <si>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</si>
  <si>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</si>
  <si>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</si>
  <si>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</si>
  <si>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</si>
  <si>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</si>
  <si>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</si>
  <si>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</si>
  <si>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</si>
  <si>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</si>
  <si>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</si>
  <si>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</si>
  <si>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</si>
  <si>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</si>
  <si>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</si>
  <si>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</si>
  <si>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</si>
  <si>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</si>
  <si>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</si>
  <si>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</si>
  <si>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</si>
  <si>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</si>
  <si>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</si>
  <si>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</si>
  <si>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</si>
  <si>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</si>
  <si>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</si>
  <si>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</si>
  <si>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</si>
  <si>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</si>
  <si>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</si>
  <si>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</si>
  <si>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</si>
  <si>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</si>
  <si>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</si>
  <si>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</si>
  <si>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</si>
  <si>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</si>
  <si>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</si>
  <si>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</si>
  <si>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</si>
  <si>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</si>
  <si>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</si>
  <si>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</si>
  <si>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</si>
  <si>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</si>
  <si>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</si>
  <si>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</si>
  <si>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</si>
  <si>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</si>
  <si>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</si>
  <si>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</si>
  <si>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</si>
  <si>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</si>
  <si>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</si>
  <si>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</si>
  <si>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</si>
  <si>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</si>
  <si>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</si>
  <si>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</si>
  <si>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</si>
  <si>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</si>
  <si>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</si>
  <si>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</si>
  <si>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</si>
  <si>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</si>
  <si>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</si>
  <si>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</si>
  <si>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</si>
  <si>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</si>
  <si>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</si>
  <si>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</si>
  <si>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</si>
  <si>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</si>
  <si>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</si>
  <si>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</si>
  <si>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</si>
  <si>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</si>
  <si>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</si>
  <si>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</si>
  <si>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</si>
  <si>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</si>
  <si>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</si>
  <si>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</si>
  <si>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</si>
  <si>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</si>
  <si>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</si>
  <si>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</si>
  <si>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</si>
  <si>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</si>
  <si>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</si>
  <si>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</si>
  <si>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</si>
  <si>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</si>
  <si>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</si>
  <si>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</si>
  <si>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</si>
  <si>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</si>
  <si>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</si>
  <si>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</si>
  <si>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</si>
  <si>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</si>
  <si>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</si>
  <si>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</si>
  <si>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</si>
  <si>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</si>
  <si>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</si>
  <si>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</si>
  <si>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</si>
  <si>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</si>
  <si>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</si>
  <si>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</si>
  <si>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</si>
  <si>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</si>
  <si>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</si>
  <si>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</si>
  <si>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</si>
  <si>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</si>
  <si>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</si>
  <si>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</si>
  <si>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</si>
  <si>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</si>
  <si>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</si>
  <si>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</si>
  <si>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</si>
  <si>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</si>
  <si>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</si>
  <si>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</si>
  <si>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</si>
  <si>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</si>
  <si>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</si>
  <si>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</si>
  <si>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</si>
  <si>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</si>
  <si>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</si>
  <si>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</si>
  <si>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</si>
  <si>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</si>
  <si>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</si>
  <si>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</si>
  <si>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</si>
  <si>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</si>
  <si>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</si>
  <si>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</si>
  <si>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</si>
  <si>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</si>
  <si>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</si>
  <si>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</si>
  <si>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</si>
  <si>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</si>
  <si>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</si>
  <si>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</si>
  <si>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</si>
  <si>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</si>
  <si>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</si>
  <si>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</si>
  <si>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</si>
  <si>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</si>
  <si>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</si>
  <si>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</si>
  <si>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</si>
  <si>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</si>
  <si>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</si>
  <si>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</si>
  <si>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</si>
  <si>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</si>
  <si>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</si>
  <si>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</si>
  <si>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</si>
  <si>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</si>
  <si>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</si>
  <si>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</si>
  <si>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</si>
  <si>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</si>
  <si>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</si>
  <si>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</si>
  <si>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</si>
  <si>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</si>
  <si>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</si>
  <si>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</si>
  <si>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</si>
  <si>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</si>
  <si>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</si>
  <si>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</si>
  <si>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</si>
  <si>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</si>
  <si>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</si>
  <si>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</si>
  <si>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</si>
  <si>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</si>
  <si>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</si>
  <si>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</si>
  <si>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</si>
  <si>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</si>
  <si>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</si>
  <si>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</si>
  <si>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</si>
  <si>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</si>
  <si>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</si>
  <si>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</si>
  <si>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</si>
  <si>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</si>
  <si>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</si>
  <si>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</si>
  <si>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</si>
  <si>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</si>
  <si>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</si>
  <si>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</si>
  <si>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</si>
  <si>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</si>
  <si>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</si>
  <si>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</si>
  <si>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</si>
  <si>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</si>
  <si>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</si>
  <si>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</si>
  <si>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</si>
  <si>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</si>
  <si>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</si>
  <si>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</si>
  <si>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</si>
  <si>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</si>
  <si>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</si>
  <si>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</si>
  <si>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</si>
  <si>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</si>
  <si>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</si>
  <si>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</si>
  <si>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</si>
  <si>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</si>
  <si>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</si>
  <si>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</si>
  <si>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</si>
  <si>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</si>
  <si>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</si>
  <si>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</si>
  <si>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</si>
  <si>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</si>
  <si>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</si>
  <si>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</si>
  <si>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</si>
  <si>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</si>
  <si>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</si>
  <si>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</si>
  <si>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</si>
  <si>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</si>
  <si>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</si>
  <si>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</si>
  <si>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</si>
  <si>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</si>
  <si>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</si>
  <si>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</si>
  <si>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</si>
  <si>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</si>
  <si>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</si>
  <si>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</si>
  <si>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</si>
  <si>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</si>
  <si>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</si>
  <si>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</si>
  <si>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</si>
  <si>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</si>
  <si>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</si>
  <si>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</si>
  <si>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</si>
  <si>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</si>
  <si>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</si>
  <si>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</si>
  <si>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</si>
  <si>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</si>
  <si>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</si>
  <si>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</si>
  <si>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</si>
  <si>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</si>
  <si>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</si>
  <si>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</si>
  <si>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</si>
  <si>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</si>
  <si>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</si>
  <si>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</si>
  <si>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</si>
  <si>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</si>
  <si>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</si>
  <si>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</si>
  <si>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</si>
  <si>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</si>
  <si>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</si>
  <si>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</si>
  <si>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</si>
  <si>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</si>
  <si>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</si>
  <si>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</si>
  <si>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</si>
  <si>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</si>
  <si>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</si>
  <si>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</si>
  <si>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</si>
  <si>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</si>
  <si>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</si>
  <si>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</si>
  <si>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</si>
  <si>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</si>
  <si>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</si>
  <si>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</si>
  <si>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</si>
  <si>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</si>
  <si>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</si>
  <si>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</si>
  <si>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</si>
  <si>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</si>
  <si>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</si>
  <si>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</si>
  <si>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</si>
  <si>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</si>
  <si>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</si>
  <si>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</si>
  <si>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</si>
  <si>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</si>
  <si>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</si>
  <si>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</si>
  <si>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</si>
  <si>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</si>
  <si>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</si>
  <si>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</si>
  <si>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</si>
  <si>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</si>
  <si>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</si>
  <si>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</si>
  <si>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</si>
  <si>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</si>
  <si>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</si>
  <si>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</si>
  <si>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</si>
  <si>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</si>
  <si>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</si>
  <si>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</si>
  <si>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</si>
  <si>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</si>
  <si>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</si>
  <si>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</si>
  <si>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</si>
  <si>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</si>
  <si>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</si>
  <si>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</si>
  <si>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</si>
  <si>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</si>
  <si>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</si>
  <si>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</si>
  <si>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</si>
  <si>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</si>
  <si>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</si>
  <si>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</si>
  <si>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</si>
  <si>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</si>
  <si>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</si>
  <si>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</si>
  <si>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</si>
  <si>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</si>
  <si>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</si>
  <si>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</si>
  <si>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</si>
  <si>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</si>
  <si>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</si>
  <si>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</si>
  <si>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</si>
  <si>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</si>
  <si>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</si>
  <si>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</si>
  <si>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</si>
  <si>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</si>
  <si>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</si>
  <si>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</si>
  <si>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</si>
  <si>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</si>
  <si>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</si>
  <si>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</si>
  <si>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</si>
  <si>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</si>
  <si>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</si>
  <si>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</si>
  <si>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</si>
  <si>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</si>
  <si>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</si>
  <si>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</si>
  <si>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</si>
  <si>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</si>
  <si>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</si>
  <si>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</si>
  <si>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</si>
  <si>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</si>
  <si>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</si>
  <si>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</si>
  <si>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</si>
  <si>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</si>
  <si>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</si>
  <si>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</si>
  <si>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</si>
  <si>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</si>
  <si>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</si>
  <si>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</si>
  <si>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</si>
  <si>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</si>
  <si>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</si>
  <si>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</si>
  <si>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</si>
  <si>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</si>
  <si>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</si>
  <si>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</si>
  <si>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</si>
  <si>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</si>
  <si>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</si>
  <si>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</si>
  <si>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</si>
  <si>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</si>
  <si>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</si>
  <si>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</si>
  <si>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</si>
  <si>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</si>
  <si>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</si>
  <si>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</si>
  <si>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</si>
  <si>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</si>
  <si>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</si>
  <si>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</si>
  <si>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</si>
  <si>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</si>
  <si>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</si>
  <si>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</si>
  <si>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</si>
  <si>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</si>
  <si>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</si>
  <si>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</si>
  <si>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</si>
  <si>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</si>
  <si>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</si>
  <si>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</si>
  <si>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</si>
  <si>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</si>
  <si>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</si>
  <si>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</si>
  <si>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</si>
  <si>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</si>
  <si>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</si>
  <si>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</si>
  <si>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</si>
  <si>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</si>
  <si>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</si>
  <si>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</si>
  <si>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</si>
  <si>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</si>
  <si>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</si>
  <si>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</si>
  <si>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</si>
  <si>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</si>
  <si>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</si>
  <si>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</si>
  <si>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</si>
  <si>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</si>
  <si>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</si>
  <si>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</si>
  <si>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</si>
  <si>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</si>
  <si>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</si>
  <si>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</si>
  <si>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</si>
  <si>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</si>
  <si>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</si>
  <si>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</si>
  <si>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</si>
  <si>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</si>
  <si>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</si>
  <si>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</si>
  <si>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</si>
  <si>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</si>
  <si>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</si>
  <si>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</si>
  <si>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</si>
  <si>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</si>
  <si>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</si>
  <si>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</si>
  <si>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</si>
  <si>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</si>
  <si>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</si>
  <si>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</si>
  <si>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</si>
  <si>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</si>
  <si>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</si>
  <si>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</si>
  <si>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</si>
  <si>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</si>
  <si>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</si>
  <si>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</si>
  <si>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</si>
  <si>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</si>
  <si>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</si>
  <si>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</si>
  <si>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</si>
  <si>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</si>
  <si>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</si>
  <si>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</si>
  <si>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</si>
  <si>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</si>
  <si>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</si>
  <si>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</si>
  <si>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</si>
  <si>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</si>
  <si>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</si>
  <si>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</si>
  <si>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</si>
  <si>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</si>
  <si>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</si>
  <si>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</si>
  <si>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</si>
  <si>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</si>
  <si>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</si>
  <si>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</si>
  <si>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</si>
  <si>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</si>
  <si>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</si>
  <si>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</si>
  <si>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</si>
  <si>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</si>
  <si>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</si>
  <si>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</si>
  <si>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</si>
  <si>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</si>
  <si>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</si>
  <si>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</si>
  <si>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</si>
  <si>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</si>
  <si>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</si>
  <si>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</si>
  <si>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</si>
  <si>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</si>
  <si>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</si>
  <si>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</si>
  <si>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</si>
  <si>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</si>
  <si>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</si>
  <si>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</si>
  <si>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</si>
  <si>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</si>
  <si>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</si>
  <si>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</si>
  <si>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</si>
  <si>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</si>
  <si>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</si>
  <si>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</si>
  <si>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</si>
  <si>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</si>
  <si>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</si>
  <si>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</si>
  <si>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</si>
  <si>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</si>
  <si>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</si>
  <si>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</si>
  <si>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</si>
  <si>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</si>
  <si>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</si>
  <si>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</si>
  <si>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</si>
  <si>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</si>
  <si>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</si>
  <si>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</si>
  <si>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</si>
  <si>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</si>
  <si>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</si>
  <si>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</si>
  <si>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</si>
  <si>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</si>
  <si>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</si>
  <si>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</si>
  <si>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</si>
  <si>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</si>
  <si>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</si>
  <si>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</si>
  <si>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</si>
  <si>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</si>
  <si>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</si>
  <si>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</si>
  <si>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</si>
  <si>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</si>
  <si>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</si>
  <si>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</si>
  <si>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</si>
  <si>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</si>
  <si>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</si>
  <si>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</si>
  <si>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</si>
  <si>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</si>
  <si>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</si>
  <si>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</si>
  <si>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</si>
  <si>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</si>
  <si>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</si>
  <si>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</si>
  <si>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</si>
  <si>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</si>
  <si>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</si>
  <si>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</si>
  <si>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</si>
  <si>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</si>
  <si>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</si>
  <si>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</si>
  <si>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</si>
  <si>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</si>
  <si>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</si>
  <si>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</si>
  <si>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</si>
  <si>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</si>
  <si>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</si>
  <si>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</si>
  <si>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</si>
  <si>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</si>
  <si>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</si>
  <si>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</si>
  <si>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</si>
  <si>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</si>
  <si>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</si>
  <si>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</si>
  <si>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</si>
  <si>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</si>
  <si>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</si>
  <si>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</si>
  <si>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</si>
  <si>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</si>
  <si>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</si>
  <si>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</si>
  <si>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</si>
  <si>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</si>
  <si>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</si>
  <si>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</si>
  <si>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</si>
  <si>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</si>
  <si>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</si>
  <si>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</si>
  <si>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</si>
  <si>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</si>
  <si>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</si>
  <si>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</si>
  <si>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</si>
  <si>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</si>
  <si>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</si>
  <si>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</si>
  <si>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</si>
  <si>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</si>
  <si>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</si>
  <si>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</si>
  <si>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</si>
  <si>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</si>
  <si>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</si>
  <si>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</si>
  <si>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</si>
  <si>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</si>
  <si>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</si>
  <si>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</si>
  <si>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</si>
  <si>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</si>
  <si>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</si>
  <si>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</si>
  <si>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</si>
  <si>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</si>
  <si>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</si>
  <si>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</si>
  <si>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</si>
  <si>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</si>
  <si>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</si>
  <si>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</si>
  <si>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</si>
  <si>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</si>
  <si>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</si>
  <si>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</si>
  <si>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</si>
  <si>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</si>
  <si>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</si>
  <si>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</si>
  <si>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</si>
  <si>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</si>
  <si>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</si>
  <si>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</si>
  <si>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</si>
  <si>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</si>
  <si>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</si>
  <si>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</si>
  <si>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</si>
  <si>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</si>
  <si>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</si>
  <si>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</si>
  <si>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</si>
  <si>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</si>
  <si>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</si>
  <si>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</si>
  <si>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</si>
  <si>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</si>
  <si>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</si>
  <si>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</si>
  <si>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</si>
  <si>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</si>
  <si>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</si>
  <si>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</si>
  <si>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</si>
  <si>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</si>
  <si>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</si>
  <si>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</si>
  <si>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</si>
  <si>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</si>
  <si>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</si>
  <si>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</si>
  <si>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</si>
  <si>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</si>
  <si>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</si>
  <si>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</si>
  <si>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</si>
  <si>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</si>
  <si>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</si>
  <si>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</si>
  <si>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</si>
  <si>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</si>
  <si>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</si>
  <si>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</si>
  <si>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</si>
  <si>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</si>
  <si>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</si>
  <si>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</si>
  <si>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</si>
  <si>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</si>
  <si>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</si>
  <si>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</si>
  <si>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</si>
  <si>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</si>
  <si>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</si>
  <si>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</si>
  <si>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</si>
  <si>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</si>
  <si>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</si>
  <si>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</si>
  <si>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</si>
  <si>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</si>
  <si>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</si>
  <si>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</si>
  <si>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</si>
  <si>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</si>
  <si>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</si>
  <si>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</si>
  <si>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</si>
  <si>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</si>
  <si>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</si>
  <si>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</si>
  <si>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</si>
  <si>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</si>
  <si>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</si>
  <si>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</si>
  <si>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</si>
  <si>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</si>
  <si>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</si>
  <si>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</si>
  <si>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</si>
  <si>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</si>
  <si>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</si>
  <si>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</si>
  <si>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</si>
  <si>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</si>
  <si>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</si>
  <si>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</si>
  <si>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</si>
  <si>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</si>
  <si>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</si>
  <si>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</si>
  <si>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</si>
  <si>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</si>
  <si>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</si>
  <si>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</si>
  <si>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</si>
  <si>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</si>
  <si>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</si>
  <si>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</si>
  <si>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</si>
  <si>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</si>
  <si>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</si>
  <si>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</si>
  <si>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</si>
  <si>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</si>
  <si>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</si>
  <si>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</si>
  <si>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</si>
  <si>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</si>
  <si>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</si>
  <si>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</si>
  <si>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</si>
  <si>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</si>
  <si>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</si>
  <si>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</si>
  <si>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</si>
  <si>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</si>
  <si>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</si>
  <si>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</si>
  <si>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</si>
  <si>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</si>
  <si>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</si>
  <si>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</si>
  <si>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</si>
  <si>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</si>
  <si>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</si>
  <si>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</si>
  <si>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</si>
  <si>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</si>
  <si>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</si>
  <si>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</si>
  <si>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</si>
  <si>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</si>
  <si>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</si>
  <si>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</si>
  <si>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</si>
  <si>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</si>
  <si>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</si>
  <si>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</si>
  <si>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</si>
  <si>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</si>
  <si>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</si>
  <si>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</si>
  <si>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</si>
  <si>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</si>
  <si>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</si>
  <si>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</si>
  <si>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</si>
  <si>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</si>
  <si>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</si>
  <si>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</si>
  <si>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</si>
  <si>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</si>
  <si>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</si>
  <si>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</si>
  <si>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</si>
  <si>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</si>
  <si>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</si>
  <si>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</si>
  <si>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</si>
  <si>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</si>
  <si>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</si>
  <si>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</si>
  <si>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</si>
  <si>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</si>
  <si>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</si>
  <si>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</si>
  <si>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</si>
  <si>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</si>
  <si>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</si>
  <si>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</si>
  <si>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</si>
  <si>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</si>
  <si>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</si>
  <si>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</si>
  <si>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</si>
  <si>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</si>
  <si>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</si>
  <si>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</si>
  <si>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</si>
  <si>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</si>
  <si>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</si>
  <si>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</si>
  <si>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</si>
  <si>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</si>
  <si>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</si>
  <si>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</si>
  <si>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</si>
  <si>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</si>
  <si>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</si>
  <si>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</si>
  <si>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</si>
  <si>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</si>
  <si>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</si>
  <si>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</si>
  <si>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</si>
  <si>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</si>
  <si>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</si>
  <si>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</si>
  <si>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</si>
  <si>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</si>
  <si>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</si>
  <si>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</si>
  <si>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</si>
  <si>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</si>
  <si>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</si>
  <si>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</si>
  <si>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</si>
  <si>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</si>
  <si>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</si>
  <si>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</si>
  <si>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</si>
  <si>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</si>
  <si>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</si>
  <si>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</si>
  <si>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</si>
  <si>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</si>
  <si>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</si>
  <si>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</si>
  <si>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</si>
  <si>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</si>
  <si>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</si>
  <si>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</si>
  <si>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</si>
  <si>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</si>
  <si>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</si>
  <si>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</si>
  <si>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</si>
  <si>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</si>
  <si>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</si>
  <si>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</si>
  <si>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</si>
  <si>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</si>
  <si>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</si>
  <si>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</si>
  <si>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</si>
  <si>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</si>
  <si>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</si>
  <si>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</si>
  <si>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</si>
  <si>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</si>
  <si>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</si>
  <si>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</si>
  <si>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</si>
  <si>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</si>
  <si>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</si>
  <si>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</si>
  <si>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</si>
  <si>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</si>
  <si>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</si>
  <si>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</si>
  <si>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</si>
  <si>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</si>
  <si>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</si>
  <si>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</si>
  <si>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</si>
  <si>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</si>
  <si>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</si>
  <si>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</si>
  <si>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</si>
  <si>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</si>
  <si>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</si>
  <si>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</si>
  <si>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</si>
  <si>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</si>
  <si>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</si>
  <si>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</si>
  <si>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</si>
  <si>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</si>
  <si>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</si>
  <si>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</si>
  <si>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</si>
  <si>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</si>
  <si>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</si>
  <si>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</si>
  <si>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</si>
  <si>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</si>
  <si>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</si>
  <si>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</si>
  <si>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</si>
  <si>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</si>
  <si>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</si>
  <si>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</si>
  <si>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</si>
  <si>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</si>
  <si>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</si>
  <si>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</si>
  <si>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</si>
  <si>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</si>
  <si>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</si>
  <si>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</si>
  <si>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</si>
  <si>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</si>
  <si>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</si>
  <si>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</si>
  <si>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</si>
  <si>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</si>
  <si>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</si>
  <si>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</si>
  <si>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</si>
  <si>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</si>
  <si>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</si>
  <si>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</si>
  <si>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</si>
  <si>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</si>
  <si>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</si>
  <si>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</si>
  <si>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</si>
  <si>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</si>
  <si>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</si>
  <si>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</si>
  <si>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</si>
  <si>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</si>
  <si>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</si>
  <si>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</si>
  <si>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</si>
  <si>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</si>
  <si>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</si>
  <si>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</si>
  <si>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</si>
  <si>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</si>
  <si>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</si>
  <si>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</si>
  <si>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</si>
  <si>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</si>
  <si>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</si>
  <si>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</si>
  <si>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</si>
  <si>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</si>
  <si>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</si>
  <si>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</si>
  <si>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</si>
  <si>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</si>
  <si>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</si>
  <si>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</si>
  <si>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</si>
  <si>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</si>
  <si>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</si>
  <si>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</si>
  <si>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</si>
  <si>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</si>
  <si>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</si>
  <si>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</si>
  <si>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</si>
  <si>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</si>
  <si>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</si>
  <si>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</si>
  <si>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</si>
  <si>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</si>
  <si>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</si>
  <si>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</si>
  <si>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</si>
  <si>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</si>
  <si>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</si>
  <si>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</si>
  <si>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</si>
  <si>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</si>
  <si>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</si>
  <si>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</si>
  <si>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</si>
  <si>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</si>
  <si>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</si>
  <si>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</si>
  <si>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</si>
  <si>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</si>
  <si>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</si>
  <si>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</si>
  <si>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</si>
  <si>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</si>
  <si>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</si>
  <si>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</si>
  <si>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</si>
  <si>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</si>
  <si>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</si>
  <si>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</si>
  <si>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</si>
  <si>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</si>
  <si>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</si>
  <si>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</si>
  <si>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</si>
  <si>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</si>
  <si>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</si>
  <si>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</si>
  <si>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</si>
  <si>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</si>
  <si>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</si>
  <si>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</si>
  <si>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</si>
  <si>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</si>
  <si>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</si>
  <si>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</si>
  <si>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</si>
  <si>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</si>
  <si>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</si>
  <si>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</si>
  <si>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</si>
  <si>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</si>
  <si>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</si>
  <si>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</si>
  <si>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</si>
  <si>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</si>
  <si>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</si>
  <si>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</si>
  <si>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</si>
  <si>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</si>
  <si>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</si>
  <si>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</si>
  <si>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</si>
  <si>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</si>
  <si>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</si>
  <si>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</si>
  <si>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</si>
  <si>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</si>
  <si>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</si>
  <si>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</si>
  <si>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</si>
  <si>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</si>
  <si>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</si>
  <si>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</si>
  <si>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</si>
  <si>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</si>
  <si>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</si>
  <si>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</si>
  <si>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</si>
  <si>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</si>
  <si>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</si>
  <si>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</si>
  <si>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</si>
  <si>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</si>
  <si>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</si>
  <si>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</si>
  <si>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</si>
  <si>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</si>
  <si>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</si>
  <si>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</si>
  <si>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</si>
  <si>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</si>
  <si>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</si>
  <si>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</si>
  <si>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</si>
  <si>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</si>
  <si>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</si>
  <si>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</si>
  <si>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</si>
  <si>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</si>
  <si>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</si>
  <si>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</si>
  <si>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</si>
  <si>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</si>
  <si>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</si>
  <si>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</si>
  <si>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</si>
  <si>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</si>
  <si>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</si>
  <si>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</si>
  <si>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</si>
  <si>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</si>
  <si>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</si>
  <si>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</si>
  <si>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</si>
  <si>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</si>
  <si>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</si>
  <si>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</si>
  <si>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</si>
  <si>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</si>
  <si>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</si>
  <si>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</si>
  <si>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</si>
  <si>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</si>
  <si>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</si>
  <si>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</si>
  <si>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</si>
  <si>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</si>
  <si>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</si>
  <si>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</si>
  <si>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</si>
  <si>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</si>
  <si>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</si>
  <si>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</si>
  <si>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</si>
  <si>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</si>
  <si>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</si>
  <si>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</si>
  <si>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</si>
  <si>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</si>
  <si>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</si>
  <si>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</si>
  <si>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</si>
  <si>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</si>
  <si>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</si>
  <si>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</si>
  <si>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</si>
  <si>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</si>
  <si>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</si>
  <si>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</si>
  <si>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</si>
  <si>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</si>
  <si>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</si>
  <si>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</si>
  <si>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</si>
  <si>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</si>
  <si>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</si>
  <si>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</si>
  <si>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</si>
  <si>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</si>
  <si>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</si>
  <si>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</si>
  <si>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</si>
  <si>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</si>
  <si>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</si>
  <si>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</si>
  <si>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</si>
  <si>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</si>
  <si>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</si>
  <si>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</si>
  <si>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</si>
  <si>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</si>
  <si>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</si>
  <si>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</si>
  <si>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</si>
  <si>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</si>
  <si>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</si>
  <si>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</si>
  <si>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</si>
  <si>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</si>
  <si>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</si>
  <si>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</si>
  <si>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</si>
  <si>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</si>
  <si>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</si>
  <si>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</si>
  <si>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</si>
  <si>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</si>
  <si>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</si>
  <si>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</si>
  <si>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</si>
  <si>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</si>
  <si>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</si>
  <si>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</si>
  <si>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</si>
  <si>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</si>
  <si>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</si>
  <si>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</si>
  <si>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</si>
  <si>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</si>
  <si>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</si>
  <si>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</si>
  <si>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</si>
  <si>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</si>
  <si>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</si>
  <si>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</si>
  <si>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</si>
  <si>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</si>
  <si>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</si>
  <si>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</si>
  <si>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</si>
  <si>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</si>
  <si>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</si>
  <si>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</si>
  <si>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</si>
  <si>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</si>
  <si>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</si>
  <si>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</si>
  <si>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</si>
  <si>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</si>
  <si>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</si>
  <si>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</si>
  <si>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</si>
  <si>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</si>
  <si>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</si>
  <si>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</si>
  <si>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</si>
  <si>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</si>
  <si>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</si>
  <si>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</si>
  <si>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</si>
  <si>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</si>
  <si>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</si>
  <si>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</si>
  <si>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</si>
  <si>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</si>
  <si>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</si>
  <si>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</si>
  <si>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</si>
  <si>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</si>
  <si>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</si>
  <si>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</si>
  <si>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</si>
  <si>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</si>
  <si>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</si>
  <si>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</si>
  <si>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</si>
  <si>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</si>
  <si>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</si>
  <si>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</si>
  <si>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</si>
  <si>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</si>
  <si>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</si>
  <si>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</si>
  <si>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</si>
  <si>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</si>
  <si>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</si>
  <si>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</si>
  <si>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</si>
  <si>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</si>
  <si>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</si>
  <si>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</si>
  <si>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</si>
  <si>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</si>
  <si>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</si>
  <si>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</si>
  <si>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</si>
  <si>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</si>
  <si>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</si>
  <si>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</si>
  <si>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</si>
  <si>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</si>
  <si>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</si>
  <si>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</si>
  <si>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</si>
  <si>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</si>
  <si>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</si>
  <si>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</si>
  <si>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</si>
  <si>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</si>
  <si>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</si>
  <si>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</si>
  <si>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</si>
  <si>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</si>
  <si>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</si>
  <si>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</si>
  <si>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</si>
  <si>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</si>
  <si>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</si>
  <si>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</si>
  <si>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</si>
  <si>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</si>
  <si>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</si>
  <si>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</si>
  <si>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</si>
  <si>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</si>
  <si>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</si>
  <si>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</si>
  <si>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</si>
  <si>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</si>
  <si>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</si>
  <si>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</si>
  <si>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</si>
  <si>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</si>
  <si>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</si>
  <si>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</si>
  <si>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</si>
  <si>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</si>
  <si>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</si>
  <si>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</si>
  <si>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</si>
  <si>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</si>
  <si>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</si>
  <si>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</si>
  <si>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</si>
  <si>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</si>
  <si>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</si>
  <si>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</si>
  <si>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</si>
  <si>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</si>
  <si>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</si>
  <si>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</si>
  <si>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</si>
  <si>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</si>
  <si>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</si>
  <si>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</si>
  <si>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</si>
  <si>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</si>
  <si>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</si>
  <si>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</si>
  <si>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</si>
  <si>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</si>
  <si>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</si>
  <si>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</si>
  <si>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</si>
  <si>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</si>
  <si>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</si>
  <si>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</si>
  <si>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</si>
  <si>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</si>
  <si>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</si>
  <si>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</si>
  <si>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</si>
  <si>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</si>
  <si>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</si>
  <si>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</si>
  <si>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</si>
  <si>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</si>
  <si>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</si>
  <si>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</si>
  <si>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</si>
  <si>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</si>
  <si>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</si>
  <si>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</si>
  <si>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</si>
  <si>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</si>
  <si>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</si>
  <si>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</si>
  <si>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</si>
  <si>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</si>
  <si>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</si>
  <si>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</si>
  <si>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</si>
  <si>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</si>
  <si>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</si>
  <si>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</si>
  <si>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</si>
  <si>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</si>
  <si>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</si>
  <si>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</si>
  <si>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</si>
  <si>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</si>
  <si>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</si>
  <si>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</si>
  <si>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</si>
  <si>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</si>
  <si>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</si>
  <si>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</si>
  <si>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</si>
  <si>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</si>
  <si>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</si>
  <si>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</si>
  <si>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</si>
  <si>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</si>
  <si>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</si>
  <si>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</si>
  <si>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</si>
  <si>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</si>
  <si>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</si>
  <si>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</si>
  <si>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</si>
  <si>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</si>
  <si>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</si>
  <si>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</si>
  <si>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</si>
  <si>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</si>
  <si>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</si>
  <si>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</si>
  <si>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</si>
  <si>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</si>
  <si>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</si>
  <si>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</si>
  <si>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</si>
  <si>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</si>
  <si>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</si>
  <si>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</si>
  <si>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</si>
  <si>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</si>
  <si>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</si>
  <si>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</si>
  <si>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</si>
  <si>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</si>
  <si>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</si>
  <si>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</si>
  <si>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</si>
  <si>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</si>
  <si>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</si>
  <si>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</si>
  <si>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</si>
  <si>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</si>
  <si>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</si>
  <si>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</si>
  <si>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</si>
  <si>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</si>
  <si>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</si>
  <si>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</si>
  <si>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</si>
  <si>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</si>
  <si>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</si>
  <si>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</si>
  <si>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</si>
  <si>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</si>
  <si>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</si>
  <si>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</si>
  <si>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</si>
  <si>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</si>
  <si>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</si>
  <si>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</si>
  <si>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</si>
  <si>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</si>
  <si>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</si>
  <si>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</si>
  <si>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</si>
  <si>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</si>
  <si>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</si>
  <si>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</si>
  <si>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</si>
  <si>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</si>
  <si>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</si>
  <si>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</si>
  <si>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</si>
  <si>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</si>
  <si>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</si>
  <si>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</si>
  <si>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</si>
  <si>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</si>
  <si>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</si>
  <si>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</si>
  <si>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</si>
  <si>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</si>
  <si>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</si>
  <si>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</si>
  <si>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</si>
  <si>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</si>
  <si>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</si>
  <si>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</si>
  <si>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</si>
  <si>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</si>
  <si>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</si>
  <si>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</si>
  <si>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</si>
  <si>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</si>
  <si>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</si>
  <si>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</si>
  <si>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</si>
  <si>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</si>
  <si>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</si>
  <si>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</si>
  <si>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</si>
  <si>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</si>
  <si>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</si>
  <si>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</si>
  <si>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</si>
  <si>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</si>
  <si>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</si>
  <si>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</si>
  <si>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</si>
  <si>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</si>
  <si>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</si>
  <si>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</si>
  <si>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</si>
  <si>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</si>
  <si>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</si>
  <si>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</si>
  <si>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</si>
  <si>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</si>
  <si>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</si>
  <si>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</si>
  <si>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</si>
  <si>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</si>
  <si>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</si>
  <si>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</si>
  <si>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</si>
  <si>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</si>
  <si>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</si>
  <si>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</si>
  <si>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</si>
  <si>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</si>
  <si>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</si>
  <si>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</si>
  <si>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</si>
  <si>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</si>
  <si>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</si>
  <si>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</si>
  <si>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</si>
  <si>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</si>
  <si>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</si>
  <si>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</si>
  <si>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</si>
  <si>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</si>
  <si>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</si>
  <si>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</si>
  <si>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</si>
  <si>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</si>
  <si>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</si>
  <si>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</si>
  <si>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</si>
  <si>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</si>
  <si>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</si>
  <si>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</si>
  <si>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</si>
  <si>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</si>
  <si>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</si>
  <si>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</si>
  <si>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</si>
  <si>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</si>
  <si>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</si>
  <si>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</si>
  <si>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</si>
  <si>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</si>
  <si>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</si>
  <si>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</si>
  <si>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</si>
  <si>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</si>
  <si>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</si>
  <si>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</si>
  <si>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</si>
  <si>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</si>
  <si>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</si>
  <si>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</si>
  <si>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</si>
  <si>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</si>
  <si>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</si>
  <si>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</si>
  <si>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</si>
  <si>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</si>
  <si>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</si>
  <si>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</si>
  <si>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</si>
  <si>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</si>
  <si>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</si>
  <si>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</si>
  <si>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</si>
  <si>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</si>
  <si>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</si>
  <si>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</si>
  <si>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</si>
  <si>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</si>
  <si>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</si>
  <si>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</si>
  <si>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</si>
  <si>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</si>
  <si>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</si>
  <si>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</si>
  <si>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</si>
  <si>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</si>
  <si>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</si>
  <si>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</si>
  <si>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</si>
  <si>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</si>
  <si>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</si>
  <si>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</si>
  <si>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</si>
  <si>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</si>
  <si>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</si>
  <si>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</si>
  <si>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</si>
  <si>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</si>
  <si>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</si>
  <si>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</si>
  <si>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</si>
  <si>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</si>
  <si>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</si>
  <si>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</si>
  <si>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</si>
  <si>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</si>
  <si>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</si>
  <si>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</si>
  <si>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</si>
  <si>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</si>
  <si>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</si>
  <si>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</si>
  <si>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</si>
  <si>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</si>
  <si>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</si>
  <si>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</si>
  <si>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</si>
  <si>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</si>
  <si>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</si>
  <si>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</si>
  <si>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</si>
  <si>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</si>
  <si>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</si>
  <si>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</si>
  <si>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</si>
  <si>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</si>
  <si>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</si>
  <si>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</si>
  <si>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</si>
  <si>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</si>
  <si>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</si>
  <si>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</si>
  <si>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</si>
  <si>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</si>
  <si>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</si>
  <si>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</si>
  <si>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</si>
  <si>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</si>
  <si>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</si>
  <si>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</si>
  <si>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</si>
  <si>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</si>
  <si>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</si>
  <si>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</si>
  <si>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</si>
  <si>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</si>
  <si>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</si>
  <si>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</si>
  <si>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</si>
  <si>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</si>
  <si>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</si>
  <si>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</si>
  <si>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</si>
  <si>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</si>
  <si>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</si>
  <si>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</si>
  <si>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</si>
  <si>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</si>
  <si>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</si>
  <si>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</si>
  <si>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</si>
  <si>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</si>
  <si>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</si>
  <si>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</si>
  <si>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</si>
  <si>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</si>
  <si>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</si>
  <si>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</si>
  <si>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</si>
  <si>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</si>
  <si>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</si>
  <si>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</si>
  <si>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</si>
  <si>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</si>
  <si>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</si>
  <si>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</si>
  <si>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</si>
  <si>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</si>
  <si>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</si>
  <si>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</si>
  <si>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</si>
  <si>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</si>
  <si>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</si>
  <si>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</si>
  <si>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</si>
  <si>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</si>
  <si>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</si>
  <si>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</si>
  <si>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</si>
  <si>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</si>
  <si>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</si>
  <si>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</si>
  <si>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</si>
  <si>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</si>
  <si>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</si>
  <si>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</si>
  <si>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</si>
  <si>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</si>
  <si>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</si>
  <si>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</si>
  <si>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</si>
  <si>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</si>
  <si>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</si>
  <si>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</si>
  <si>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</si>
  <si>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</si>
  <si>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</si>
  <si>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</si>
  <si>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</si>
  <si>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</si>
  <si>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</si>
  <si>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</si>
  <si>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</si>
  <si>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</si>
  <si>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</si>
  <si>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</si>
  <si>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</si>
  <si>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</si>
  <si>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</si>
  <si>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</si>
  <si>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</si>
  <si>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</si>
  <si>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</si>
  <si>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</si>
  <si>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</si>
  <si>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</si>
  <si>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</si>
  <si>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</si>
  <si>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</si>
  <si>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</si>
  <si>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</si>
  <si>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</si>
  <si>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</si>
  <si>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</si>
  <si>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</si>
  <si>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</si>
  <si>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</si>
  <si>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</si>
  <si>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</si>
  <si>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</si>
  <si>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</si>
  <si>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</si>
  <si>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</si>
  <si>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</si>
  <si>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</si>
  <si>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</si>
  <si>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</si>
  <si>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</si>
  <si>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</si>
  <si>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</si>
  <si>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</si>
  <si>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</si>
  <si>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</si>
  <si>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</si>
  <si>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</si>
  <si>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</si>
  <si>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</si>
  <si>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</si>
  <si>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</si>
  <si>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</si>
  <si>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</si>
  <si>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</si>
  <si>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</si>
  <si>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</si>
  <si>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</si>
  <si>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</si>
  <si>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</si>
  <si>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</si>
  <si>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</si>
  <si>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</si>
  <si>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</si>
  <si>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</si>
  <si>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</si>
  <si>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</si>
  <si>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</si>
  <si>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</si>
  <si>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</si>
  <si>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</si>
  <si>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</si>
  <si>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</si>
  <si>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</si>
  <si>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</si>
  <si>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</si>
  <si>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</si>
  <si>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</si>
  <si>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</si>
  <si>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</si>
  <si>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</si>
  <si>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</si>
  <si>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</si>
  <si>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</si>
  <si>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</si>
  <si>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</si>
  <si>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</si>
  <si>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</si>
  <si>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</si>
  <si>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</si>
  <si>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</si>
  <si>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</si>
  <si>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</si>
  <si>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</si>
  <si>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</si>
  <si>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</si>
  <si>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</si>
  <si>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</si>
  <si>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</si>
  <si>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</si>
  <si>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</si>
  <si>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</si>
  <si>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</si>
  <si>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</si>
  <si>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</si>
  <si>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</si>
  <si>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</si>
  <si>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</si>
  <si>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</si>
  <si>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</si>
  <si>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</si>
  <si>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</si>
  <si>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</si>
  <si>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</si>
  <si>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</si>
  <si>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</si>
  <si>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</si>
  <si>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</si>
  <si>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</si>
  <si>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</si>
  <si>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</si>
  <si>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</si>
  <si>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</si>
  <si>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</si>
  <si>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</si>
  <si>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</si>
  <si>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</si>
  <si>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</si>
  <si>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</si>
  <si>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</si>
  <si>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</si>
  <si>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</si>
  <si>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</si>
  <si>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</si>
  <si>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</si>
  <si>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</si>
  <si>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</si>
  <si>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</si>
  <si>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</si>
  <si>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</si>
  <si>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</si>
  <si>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</si>
  <si>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</si>
  <si>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</si>
  <si>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</si>
  <si>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</si>
  <si>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</si>
  <si>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</si>
  <si>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</si>
  <si>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</si>
  <si>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</si>
  <si>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</si>
  <si>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</si>
  <si>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</si>
  <si>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</si>
  <si>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</si>
  <si>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</si>
  <si>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</si>
  <si>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</si>
  <si>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</si>
  <si>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</si>
  <si>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</si>
  <si>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</si>
  <si>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</si>
  <si>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</si>
  <si>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</si>
  <si>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</si>
  <si>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</si>
  <si>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</si>
  <si>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</si>
  <si>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</si>
  <si>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</si>
  <si>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</si>
  <si>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</si>
  <si>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</si>
  <si>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</si>
  <si>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</si>
  <si>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</si>
  <si>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</si>
  <si>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</si>
  <si>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</si>
  <si>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</si>
  <si>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</si>
  <si>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</si>
  <si>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</si>
  <si>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</si>
  <si>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</si>
  <si>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</si>
  <si>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</si>
  <si>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</si>
  <si>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</si>
  <si>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</si>
  <si>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</si>
  <si>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</si>
  <si>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</si>
  <si>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</si>
  <si>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</si>
  <si>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</si>
  <si>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</si>
  <si>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</si>
  <si>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</si>
  <si>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</si>
  <si>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</si>
  <si>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</si>
  <si>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</si>
  <si>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</si>
  <si>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</si>
  <si>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</si>
  <si>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</si>
  <si>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</si>
  <si>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</si>
  <si>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</si>
  <si>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</si>
  <si>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</si>
  <si>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</si>
  <si>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</si>
  <si>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</si>
  <si>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</si>
  <si>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</si>
  <si>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</si>
  <si>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</si>
  <si>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</si>
  <si>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</si>
  <si>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</si>
  <si>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</si>
  <si>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</si>
  <si>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</si>
  <si>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</si>
  <si>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</si>
  <si>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</si>
  <si>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</si>
  <si>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</si>
  <si>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</si>
  <si>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</si>
  <si>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</si>
  <si>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</si>
  <si>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</si>
  <si>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</si>
  <si>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</si>
  <si>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</si>
  <si>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</si>
  <si>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</si>
  <si>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</si>
  <si>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</si>
  <si>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</si>
  <si>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</si>
  <si>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</si>
  <si>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</si>
  <si>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</si>
  <si>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</si>
  <si>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</si>
  <si>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</si>
  <si>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</si>
  <si>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</si>
  <si>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</si>
  <si>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</si>
  <si>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</si>
  <si>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</si>
  <si>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</si>
  <si>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</si>
  <si>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</si>
  <si>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</si>
  <si>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</si>
  <si>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</si>
  <si>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</si>
  <si>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</si>
  <si>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</si>
  <si>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</si>
  <si>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</si>
  <si>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</si>
  <si>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</si>
  <si>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</si>
  <si>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</si>
  <si>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</si>
  <si>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</si>
  <si>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</si>
  <si>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</si>
  <si>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</si>
  <si>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</si>
  <si>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</si>
  <si>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</si>
  <si>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</si>
  <si>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</si>
  <si>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</si>
  <si>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</si>
  <si>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</si>
  <si>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</si>
  <si>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</si>
  <si>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</si>
  <si>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</si>
  <si>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</si>
  <si>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</si>
  <si>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</si>
  <si>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</si>
  <si>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</si>
  <si>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</si>
  <si>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</si>
  <si>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</si>
  <si>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</si>
  <si>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</si>
  <si>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</si>
  <si>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</si>
  <si>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</si>
  <si>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</si>
  <si>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</si>
  <si>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</si>
  <si>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</si>
  <si>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</si>
  <si>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</si>
  <si>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</si>
  <si>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</si>
  <si>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</si>
  <si>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</si>
  <si>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</si>
  <si>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</si>
  <si>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</si>
  <si>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</si>
  <si>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</si>
  <si>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</si>
  <si>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</si>
  <si>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</si>
  <si>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</si>
  <si>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</si>
  <si>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</si>
  <si>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</si>
  <si>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</si>
  <si>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</si>
  <si>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</si>
  <si>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</si>
  <si>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</si>
  <si>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</si>
  <si>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</si>
  <si>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</si>
  <si>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</si>
  <si>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</si>
  <si>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</si>
  <si>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</si>
  <si>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</si>
  <si>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</si>
  <si>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</si>
  <si>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</si>
  <si>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</si>
  <si>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</si>
  <si>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</si>
  <si>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</si>
  <si>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</si>
  <si>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</si>
  <si>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</si>
  <si>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</si>
  <si>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</si>
  <si>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</si>
  <si>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</si>
  <si>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</si>
  <si>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</si>
  <si>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</si>
  <si>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</si>
  <si>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</si>
  <si>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</si>
  <si>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</si>
  <si>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</si>
  <si>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</si>
  <si>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</si>
  <si>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</si>
  <si>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</si>
  <si>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</si>
  <si>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</si>
  <si>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</si>
  <si>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</si>
  <si>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</si>
  <si>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</si>
  <si>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</si>
  <si>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</si>
  <si>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</si>
  <si>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</si>
  <si>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</si>
  <si>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</si>
  <si>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</si>
  <si>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</si>
  <si>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</si>
  <si>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</si>
  <si>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</si>
  <si>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</si>
  <si>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</si>
  <si>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</si>
  <si>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</si>
  <si>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</si>
  <si>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</si>
  <si>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</si>
  <si>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</si>
  <si>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</si>
  <si>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</si>
  <si>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</si>
  <si>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</si>
  <si>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</si>
  <si>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</si>
  <si>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</si>
  <si>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</si>
  <si>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</si>
  <si>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</si>
  <si>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</si>
  <si>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</si>
  <si>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</si>
  <si>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</si>
  <si>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</si>
  <si>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</si>
  <si>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</si>
  <si>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</si>
  <si>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</si>
  <si>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</si>
  <si>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</si>
  <si>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</si>
  <si>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</si>
  <si>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</si>
  <si>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</si>
  <si>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</si>
  <si>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</si>
  <si>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</si>
  <si>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</si>
  <si>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</si>
  <si>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</si>
  <si>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</si>
  <si>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</si>
  <si>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</si>
  <si>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</si>
  <si>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</si>
  <si>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</si>
  <si>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</si>
  <si>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</si>
  <si>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</si>
  <si>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</si>
  <si>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</si>
  <si>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</si>
  <si>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</si>
  <si>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</si>
  <si>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</si>
  <si>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</si>
  <si>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</si>
  <si>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</si>
  <si>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</si>
  <si>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</si>
  <si>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</si>
  <si>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</si>
  <si>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</si>
  <si>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</si>
  <si>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</si>
  <si>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</si>
  <si>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</si>
  <si>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</si>
  <si>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</si>
  <si>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</si>
  <si>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</si>
  <si>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</si>
  <si>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</si>
  <si>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</si>
  <si>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</si>
  <si>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</si>
  <si>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</si>
  <si>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</si>
  <si>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</si>
  <si>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</si>
  <si>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</si>
  <si>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</si>
  <si>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</si>
  <si>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</si>
  <si>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</si>
  <si>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</si>
  <si>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</si>
  <si>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</si>
  <si>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</si>
  <si>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</si>
  <si>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</si>
  <si>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</si>
  <si>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</si>
  <si>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</si>
  <si>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</si>
  <si>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</si>
  <si>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</si>
  <si>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</si>
  <si>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</si>
  <si>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</si>
  <si>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</si>
  <si>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</si>
  <si>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</si>
  <si>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</si>
  <si>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</si>
  <si>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</si>
  <si>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</si>
  <si>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</si>
  <si>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</si>
  <si>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</si>
  <si>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</si>
  <si>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</si>
  <si>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</si>
  <si>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</si>
  <si>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</si>
  <si>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</si>
  <si>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</si>
  <si>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</si>
  <si>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</si>
  <si>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</si>
  <si>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</si>
  <si>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</si>
  <si>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</si>
  <si>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</si>
  <si>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</si>
  <si>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</si>
  <si>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</si>
  <si>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</si>
  <si>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</si>
  <si>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</si>
  <si>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</si>
  <si>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</si>
  <si>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</si>
  <si>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</si>
  <si>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</si>
  <si>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</si>
  <si>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</si>
  <si>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</si>
  <si>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</si>
  <si>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</si>
  <si>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</si>
  <si>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</si>
  <si>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</si>
  <si>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</si>
  <si>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</si>
  <si>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</si>
  <si>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</si>
  <si>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</si>
  <si>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</si>
  <si>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</si>
  <si>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</si>
  <si>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</si>
  <si>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</si>
  <si>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</si>
  <si>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</si>
  <si>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</si>
  <si>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</si>
  <si>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</si>
  <si>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</si>
  <si>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</si>
  <si>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</si>
  <si>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</si>
  <si>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</si>
  <si>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</si>
  <si>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</si>
  <si>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</si>
  <si>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</si>
  <si>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</si>
  <si>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</si>
  <si>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</si>
  <si>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</si>
  <si>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</si>
  <si>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</si>
  <si>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</si>
  <si>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</si>
  <si>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</si>
  <si>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</si>
  <si>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</si>
  <si>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</si>
  <si>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</si>
  <si>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</si>
  <si>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</si>
  <si>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</si>
  <si>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</si>
  <si>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</si>
  <si>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</si>
  <si>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</si>
  <si>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</si>
  <si>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</si>
  <si>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</si>
  <si>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</si>
  <si>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</si>
  <si>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</si>
  <si>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</si>
  <si>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</si>
  <si>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</si>
  <si>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</si>
  <si>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</si>
  <si>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</si>
  <si>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</si>
  <si>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</si>
  <si>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</si>
  <si>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</si>
  <si>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</si>
  <si>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</si>
  <si>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</si>
  <si>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</si>
  <si>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</si>
  <si>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</si>
  <si>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</si>
  <si>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</si>
  <si>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</si>
  <si>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</si>
  <si>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</si>
  <si>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</si>
  <si>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</si>
  <si>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</si>
  <si>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</si>
  <si>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</si>
  <si>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</si>
  <si>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</si>
  <si>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</si>
  <si>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</si>
  <si>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</si>
  <si>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</si>
  <si>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</si>
  <si>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</si>
  <si>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</si>
  <si>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</si>
  <si>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</si>
  <si>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</si>
  <si>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</si>
  <si>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</si>
  <si>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</si>
  <si>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</si>
  <si>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</si>
  <si>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</si>
  <si>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</si>
  <si>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</si>
  <si>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</si>
  <si>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</si>
  <si>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</si>
  <si>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</si>
  <si>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</si>
  <si>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</si>
  <si>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</si>
  <si>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</si>
  <si>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</si>
  <si>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</si>
  <si>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</si>
  <si>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</si>
  <si>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</si>
  <si>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</si>
  <si>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</si>
  <si>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</si>
  <si>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</si>
  <si>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</si>
  <si>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</si>
  <si>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</si>
  <si>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</si>
  <si>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</si>
  <si>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</si>
  <si>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</si>
  <si>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</si>
  <si>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</si>
  <si>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</si>
  <si>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</si>
  <si>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</si>
  <si>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</si>
  <si>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</si>
  <si>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</si>
  <si>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</si>
  <si>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</si>
  <si>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</si>
  <si>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</si>
  <si>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</si>
  <si>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</si>
  <si>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</si>
  <si>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</si>
  <si>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</si>
  <si>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</si>
  <si>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</si>
  <si>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</si>
  <si>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</si>
  <si>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</si>
  <si>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</si>
  <si>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</si>
  <si>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</si>
  <si>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</si>
  <si>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</si>
  <si>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</si>
  <si>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</si>
  <si>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</si>
  <si>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</si>
  <si>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</si>
  <si>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</si>
  <si>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</si>
  <si>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</si>
  <si>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</si>
  <si>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</si>
  <si>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</si>
  <si>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</si>
  <si>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</si>
  <si>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</si>
  <si>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</si>
  <si>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</si>
  <si>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</si>
  <si>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</si>
  <si>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</si>
  <si>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</si>
  <si>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</si>
  <si>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</si>
  <si>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</si>
  <si>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</si>
  <si>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</si>
  <si>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</si>
  <si>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</si>
  <si>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</si>
  <si>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</si>
  <si>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</si>
  <si>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</si>
  <si>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</si>
  <si>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</si>
  <si>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</si>
  <si>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</si>
  <si>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</si>
  <si>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</si>
  <si>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</si>
  <si>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</si>
  <si>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</si>
  <si>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</si>
  <si>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</si>
  <si>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</si>
  <si>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</si>
  <si>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</si>
  <si>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</si>
  <si>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</si>
  <si>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</si>
  <si>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</si>
  <si>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</si>
  <si>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</si>
  <si>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</si>
  <si>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</si>
  <si>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</si>
  <si>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</si>
  <si>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</si>
  <si>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</si>
  <si>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</si>
  <si>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</si>
  <si>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</si>
  <si>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</si>
  <si>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</si>
  <si>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</si>
  <si>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</si>
  <si>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</si>
  <si>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</si>
  <si>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</si>
  <si>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</si>
  <si>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</si>
  <si>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</si>
  <si>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</si>
  <si>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</si>
  <si>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</si>
  <si>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</si>
  <si>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</si>
  <si>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</si>
  <si>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</si>
  <si>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</si>
  <si>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</si>
  <si>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</si>
  <si>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</si>
  <si>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</si>
  <si>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</si>
  <si>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</si>
  <si>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</si>
  <si>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</si>
  <si>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</si>
  <si>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</si>
  <si>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</si>
  <si>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</si>
  <si>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</si>
  <si>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</si>
  <si>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</si>
  <si>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</si>
  <si>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</si>
  <si>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</si>
  <si>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</si>
  <si>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</si>
  <si>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</si>
  <si>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</si>
  <si>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</si>
  <si>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</si>
  <si>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</si>
  <si>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</si>
  <si>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</si>
  <si>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</si>
  <si>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</si>
  <si>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</si>
  <si>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</si>
  <si>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</si>
  <si>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</si>
  <si>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</si>
  <si>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</si>
  <si>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</si>
  <si>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</si>
  <si>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</si>
  <si>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</si>
  <si>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</si>
  <si>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</si>
  <si>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</si>
  <si>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</si>
  <si>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</si>
  <si>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</si>
  <si>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</si>
  <si>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</si>
  <si>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</si>
  <si>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</si>
  <si>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</si>
  <si>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</si>
  <si>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</si>
  <si>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</si>
  <si>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</si>
  <si>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</si>
  <si>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</si>
  <si>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</si>
  <si>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</si>
  <si>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</si>
  <si>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</si>
  <si>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</si>
  <si>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</si>
  <si>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</si>
  <si>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</si>
  <si>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</si>
  <si>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</si>
  <si>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</si>
  <si>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</si>
  <si>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</si>
  <si>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</si>
  <si>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</si>
  <si>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</si>
  <si>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</si>
  <si>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</si>
  <si>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</si>
  <si>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</si>
  <si>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</si>
  <si>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</si>
  <si>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</si>
  <si>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</si>
  <si>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</si>
  <si>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</si>
  <si>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</si>
  <si>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</si>
  <si>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</si>
  <si>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</si>
  <si>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</si>
  <si>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</si>
  <si>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</si>
  <si>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</si>
  <si>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</si>
  <si>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</si>
  <si>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</si>
  <si>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</si>
  <si>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</si>
  <si>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</si>
  <si>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</si>
  <si>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</si>
  <si>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</si>
  <si>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</si>
  <si>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</si>
  <si>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</si>
  <si>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</si>
  <si>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</si>
  <si>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</si>
  <si>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</si>
  <si>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</si>
  <si>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</si>
  <si>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</si>
  <si>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</si>
  <si>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</si>
  <si>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</si>
  <si>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</si>
  <si>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</si>
  <si>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</si>
  <si>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</si>
  <si>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</si>
  <si>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</si>
  <si>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</si>
  <si>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</si>
  <si>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</si>
  <si>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</si>
  <si>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</si>
  <si>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</si>
  <si>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</si>
  <si>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</si>
  <si>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</si>
  <si>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</si>
  <si>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</si>
  <si>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</si>
  <si>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</si>
  <si>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</si>
  <si>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</si>
  <si>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</si>
  <si>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</si>
  <si>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</si>
  <si>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</si>
  <si>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</si>
  <si>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</si>
  <si>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</si>
  <si>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</si>
  <si>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</si>
  <si>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</si>
  <si>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</si>
  <si>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</si>
  <si>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</si>
  <si>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</si>
  <si>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</si>
  <si>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</si>
  <si>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</si>
  <si>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</si>
  <si>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</si>
  <si>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</si>
  <si>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</si>
  <si>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</si>
  <si>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</si>
  <si>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</si>
  <si>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</si>
  <si>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</si>
  <si>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</si>
  <si>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</si>
  <si>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</si>
  <si>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</si>
  <si>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</si>
  <si>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</si>
  <si>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</si>
  <si>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</si>
  <si>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</si>
  <si>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</si>
  <si>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</si>
  <si>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</si>
  <si>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</si>
  <si>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</si>
  <si>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</si>
  <si>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</si>
  <si>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</si>
  <si>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</si>
  <si>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</si>
  <si>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</si>
  <si>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</si>
  <si>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</si>
  <si>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</si>
  <si>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</si>
  <si>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</si>
  <si>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</si>
  <si>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</si>
  <si>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</si>
  <si>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</si>
  <si>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</si>
  <si>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</si>
  <si>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</si>
  <si>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</si>
  <si>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</si>
  <si>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</si>
  <si>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</si>
  <si>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</si>
  <si>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</si>
  <si>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</si>
  <si>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</si>
  <si>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</si>
  <si>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</si>
  <si>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</si>
  <si>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</si>
  <si>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</si>
  <si>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</si>
  <si>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</si>
  <si>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</si>
  <si>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</si>
  <si>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</si>
  <si>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</si>
  <si>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</si>
  <si>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</si>
  <si>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</si>
  <si>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</si>
  <si>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</si>
  <si>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</si>
  <si>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</si>
  <si>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</si>
  <si>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</si>
  <si>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</si>
  <si>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</si>
  <si>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</si>
  <si>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</si>
  <si>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</si>
  <si>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</si>
  <si>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</si>
  <si>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</si>
  <si>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</si>
  <si>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</si>
  <si>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</si>
  <si>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</si>
  <si>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</si>
  <si>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</si>
  <si>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</si>
  <si>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</si>
  <si>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</si>
  <si>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</si>
  <si>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</si>
  <si>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</si>
  <si>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</si>
  <si>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</si>
  <si>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</si>
  <si>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</si>
  <si>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</si>
  <si>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</si>
  <si>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</si>
  <si>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</si>
  <si>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</si>
  <si>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</si>
  <si>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</si>
  <si>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</si>
  <si>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</si>
  <si>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</si>
  <si>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</si>
  <si>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</si>
  <si>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</si>
  <si>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</si>
  <si>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</si>
  <si>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</si>
  <si>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</si>
  <si>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</si>
  <si>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</si>
  <si>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</si>
  <si>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</si>
  <si>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</si>
  <si>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</si>
  <si>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</si>
  <si>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</si>
  <si>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</si>
  <si>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</si>
  <si>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</si>
  <si>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</si>
  <si>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</si>
  <si>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</si>
  <si>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</si>
  <si>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</si>
  <si>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</si>
  <si>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</si>
  <si>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</si>
  <si>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</si>
  <si>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</si>
  <si>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</si>
  <si>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</si>
  <si>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</si>
  <si>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</si>
  <si>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</si>
  <si>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</si>
  <si>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</si>
  <si>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</si>
  <si>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</si>
  <si>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</si>
  <si>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</si>
  <si>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</si>
  <si>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</si>
  <si>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</si>
  <si>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</si>
  <si>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</si>
  <si>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</si>
  <si>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</si>
  <si>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</si>
  <si>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</si>
  <si>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</si>
  <si>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</si>
  <si>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</si>
  <si>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</si>
  <si>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</si>
  <si>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</si>
  <si>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</si>
  <si>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</si>
  <si>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</si>
  <si>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</si>
  <si>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</si>
  <si>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</si>
  <si>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</si>
  <si>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</si>
  <si>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</si>
  <si>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</si>
  <si>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</si>
  <si>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</si>
  <si>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</si>
  <si>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</si>
  <si>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</si>
  <si>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</si>
  <si>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</si>
  <si>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</si>
  <si>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</si>
  <si>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</si>
  <si>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</si>
  <si>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</si>
  <si>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</si>
  <si>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</si>
  <si>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</si>
  <si>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</si>
  <si>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</si>
  <si>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</si>
  <si>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</si>
  <si>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</si>
  <si>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</si>
  <si>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</si>
  <si>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</si>
  <si>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</si>
  <si>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</si>
  <si>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</si>
  <si>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</si>
  <si>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</si>
  <si>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</si>
  <si>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</si>
  <si>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</si>
  <si>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</si>
  <si>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</si>
  <si>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</si>
  <si>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</si>
  <si>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</si>
  <si>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</si>
  <si>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</si>
  <si>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</si>
  <si>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</si>
  <si>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</si>
  <si>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</si>
  <si>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</si>
  <si>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</si>
  <si>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</si>
  <si>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</si>
  <si>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</si>
  <si>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</si>
  <si>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</si>
  <si>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</si>
  <si>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</si>
  <si>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</si>
  <si>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</si>
  <si>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</si>
  <si>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</si>
  <si>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</si>
  <si>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</si>
  <si>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</si>
  <si>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</si>
  <si>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</si>
  <si>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</si>
  <si>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</si>
  <si>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</si>
  <si>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</si>
  <si>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</si>
  <si>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</si>
  <si>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</si>
  <si>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</si>
  <si>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</si>
  <si>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</si>
  <si>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</si>
  <si>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</si>
  <si>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</si>
  <si>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</si>
  <si>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</si>
  <si>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</si>
  <si>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</si>
  <si>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</si>
  <si>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</si>
  <si>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</si>
  <si>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</si>
  <si>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</si>
  <si>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</si>
  <si>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</si>
  <si>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</si>
  <si>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</si>
  <si>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</si>
  <si>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</si>
  <si>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</si>
  <si>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</si>
  <si>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</si>
  <si>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</si>
  <si>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</si>
  <si>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</si>
  <si>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</si>
  <si>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</si>
  <si>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</si>
  <si>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</si>
  <si>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</si>
  <si>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</si>
  <si>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</si>
  <si>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</si>
  <si>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</si>
  <si>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</si>
  <si>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</si>
  <si>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</si>
  <si>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</si>
  <si>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</si>
  <si>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</si>
  <si>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</si>
  <si>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</si>
  <si>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</si>
  <si>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</si>
  <si>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</si>
  <si>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</si>
  <si>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</si>
  <si>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</si>
  <si>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</si>
  <si>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</si>
  <si>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</si>
  <si>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</si>
  <si>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</si>
  <si>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</si>
  <si>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</si>
  <si>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</si>
  <si>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</si>
  <si>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</si>
  <si>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</si>
  <si>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</si>
  <si>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</si>
  <si>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</si>
  <si>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</si>
  <si>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</si>
  <si>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</si>
  <si>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</si>
  <si>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</si>
  <si>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</si>
  <si>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</si>
  <si>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</si>
  <si>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</si>
  <si>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</si>
  <si>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</si>
  <si>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</si>
  <si>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</si>
  <si>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</si>
  <si>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</si>
  <si>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</si>
  <si>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</si>
  <si>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</si>
  <si>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</si>
  <si>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</si>
  <si>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</si>
  <si>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</si>
  <si>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</si>
  <si>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</si>
  <si>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</si>
  <si>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</si>
  <si>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</si>
  <si>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</si>
  <si>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</si>
  <si>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</si>
  <si>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</si>
  <si>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</si>
  <si>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</si>
  <si>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</si>
  <si>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</si>
  <si>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</si>
  <si>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</si>
  <si>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</si>
  <si>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</si>
  <si>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</si>
  <si>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</si>
  <si>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</si>
  <si>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</si>
  <si>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</si>
  <si>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</si>
  <si>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</si>
  <si>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</si>
  <si>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</si>
  <si>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</si>
  <si>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</si>
  <si>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</si>
  <si>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</si>
  <si>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</si>
  <si>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</si>
  <si>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</si>
  <si>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</si>
  <si>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</si>
  <si>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</si>
  <si>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</si>
  <si>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</si>
  <si>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</si>
  <si>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</si>
  <si>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</si>
  <si>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</si>
  <si>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</si>
  <si>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</si>
  <si>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</si>
  <si>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</si>
  <si>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</si>
  <si>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</si>
  <si>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</si>
  <si>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</si>
  <si>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</si>
  <si>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</si>
  <si>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</si>
  <si>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</si>
  <si>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</si>
  <si>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</si>
  <si>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</si>
  <si>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</si>
  <si>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</si>
  <si>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</si>
  <si>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</si>
  <si>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</si>
  <si>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</si>
  <si>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</si>
  <si>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</si>
  <si>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</si>
  <si>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</si>
  <si>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</si>
  <si>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</si>
  <si>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</si>
  <si>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</si>
  <si>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</si>
  <si>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</si>
  <si>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</si>
  <si>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</si>
  <si>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</si>
  <si>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</si>
  <si>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</si>
  <si>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</si>
  <si>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</si>
  <si>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</si>
  <si>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</si>
  <si>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</si>
  <si>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</si>
  <si>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</si>
  <si>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</si>
  <si>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</si>
  <si>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</si>
  <si>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</si>
  <si>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</si>
  <si>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</si>
  <si>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</si>
  <si>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</si>
  <si>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</si>
  <si>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</si>
  <si>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</si>
  <si>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</si>
  <si>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</si>
  <si>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</si>
  <si>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</si>
  <si>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</si>
  <si>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</si>
  <si>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</si>
  <si>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</si>
  <si>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</si>
  <si>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</si>
  <si>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</si>
  <si>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</si>
  <si>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</si>
  <si>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</si>
  <si>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</si>
  <si>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</si>
  <si>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</si>
  <si>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</si>
  <si>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</si>
  <si>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</si>
  <si>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</si>
  <si>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</si>
  <si>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</si>
  <si>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</si>
  <si>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</si>
  <si>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</si>
  <si>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</si>
  <si>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</si>
  <si>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</si>
  <si>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</si>
  <si>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</si>
  <si>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</si>
  <si>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</si>
  <si>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</si>
  <si>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</si>
  <si>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</si>
  <si>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</si>
  <si>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</si>
  <si>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</si>
  <si>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</si>
  <si>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</si>
  <si>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</si>
  <si>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</si>
  <si>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</si>
  <si>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</si>
  <si>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</si>
  <si>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</si>
  <si>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</si>
  <si>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</si>
  <si>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</si>
  <si>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</si>
  <si>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</si>
  <si>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</si>
  <si>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</si>
  <si>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</si>
  <si>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</si>
  <si>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</si>
  <si>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</si>
  <si>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</si>
  <si>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</si>
  <si>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</si>
  <si>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</si>
  <si>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</si>
  <si>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</si>
  <si>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</si>
  <si>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</si>
  <si>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</si>
  <si>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</si>
  <si>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</si>
  <si>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</si>
  <si>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</si>
  <si>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</si>
  <si>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</si>
  <si>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</si>
  <si>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</si>
  <si>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</si>
  <si>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</si>
  <si>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</si>
  <si>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</si>
  <si>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</si>
  <si>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</si>
  <si>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</si>
  <si>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</si>
  <si>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</si>
  <si>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</si>
  <si>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</si>
  <si>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</si>
  <si>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</si>
  <si>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</si>
  <si>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</si>
  <si>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</si>
  <si>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</si>
  <si>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</si>
  <si>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</si>
  <si>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</si>
  <si>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</si>
  <si>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</si>
  <si>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</si>
  <si>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</si>
  <si>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</si>
  <si>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</si>
  <si>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</si>
  <si>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</si>
  <si>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</si>
  <si>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</si>
  <si>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</si>
  <si>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</si>
  <si>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</si>
  <si>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</si>
  <si>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</si>
  <si>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</si>
  <si>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</si>
  <si>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</si>
  <si>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</si>
  <si>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</si>
  <si>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</si>
  <si>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</si>
  <si>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</si>
  <si>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</si>
  <si>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</si>
  <si>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</si>
  <si>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</si>
  <si>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</si>
  <si>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</si>
  <si>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</si>
  <si>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</si>
  <si>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</si>
  <si>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</si>
  <si>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</si>
  <si>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</si>
  <si>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</si>
  <si>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</si>
  <si>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</si>
  <si>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</si>
  <si>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</si>
  <si>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</si>
  <si>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</si>
  <si>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</si>
  <si>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</si>
  <si>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</si>
  <si>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</si>
  <si>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</si>
  <si>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</si>
  <si>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</si>
  <si>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</si>
  <si>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</si>
  <si>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</si>
  <si>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</si>
  <si>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</si>
  <si>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</si>
  <si>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</si>
  <si>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</si>
  <si>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</si>
  <si>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</si>
  <si>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</si>
  <si>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</si>
  <si>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</si>
  <si>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</si>
  <si>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</si>
  <si>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</si>
  <si>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</si>
  <si>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</si>
  <si>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</si>
  <si>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</si>
  <si>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</si>
  <si>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</si>
  <si>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</si>
  <si>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</si>
  <si>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</si>
  <si>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</si>
  <si>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</si>
  <si>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</si>
  <si>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</si>
  <si>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</si>
  <si>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</si>
  <si>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</si>
  <si>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</si>
  <si>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</si>
  <si>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</si>
  <si>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</si>
  <si>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</si>
  <si>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</si>
  <si>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</si>
  <si>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</si>
  <si>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</si>
  <si>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</si>
  <si>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</si>
  <si>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</si>
  <si>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</si>
  <si>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</si>
  <si>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</si>
  <si>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</si>
  <si>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</si>
  <si>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</si>
  <si>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</si>
  <si>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</si>
  <si>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</si>
  <si>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</si>
  <si>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</si>
  <si>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</si>
  <si>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</si>
  <si>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</si>
  <si>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</si>
  <si>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</si>
  <si>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</si>
  <si>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</si>
  <si>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</si>
  <si>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</si>
  <si>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</si>
  <si>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</si>
  <si>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</si>
  <si>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</si>
  <si>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</si>
  <si>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</si>
  <si>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</si>
  <si>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</si>
  <si>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</si>
  <si>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</si>
  <si>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</si>
  <si>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</si>
  <si>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</si>
  <si>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</si>
  <si>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</si>
  <si>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</si>
  <si>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</si>
  <si>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</si>
  <si>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</si>
  <si>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</si>
  <si>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</si>
  <si>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</si>
  <si>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</si>
  <si>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</si>
  <si>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</si>
  <si>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</si>
  <si>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</si>
  <si>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</si>
  <si>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</si>
  <si>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</si>
  <si>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</si>
  <si>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</si>
  <si>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</si>
  <si>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</si>
  <si>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</si>
  <si>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</si>
  <si>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</si>
  <si>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</si>
  <si>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</si>
  <si>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</si>
  <si>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</si>
  <si>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</si>
  <si>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</si>
  <si>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</si>
  <si>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</si>
  <si>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</si>
  <si>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</si>
  <si>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</si>
  <si>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</si>
  <si>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</si>
  <si>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</si>
  <si>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</si>
  <si>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</si>
  <si>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</si>
  <si>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</si>
  <si>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</si>
  <si>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</si>
  <si>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</si>
  <si>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</si>
  <si>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</si>
  <si>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</si>
  <si>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</si>
  <si>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</si>
  <si>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</si>
  <si>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</si>
  <si>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</si>
  <si>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</si>
  <si>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</si>
  <si>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</si>
  <si>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</si>
  <si>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</si>
  <si>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</si>
  <si>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</si>
  <si>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</si>
  <si>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</si>
  <si>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</si>
  <si>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</si>
  <si>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</si>
  <si>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</si>
  <si>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</si>
  <si>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</si>
  <si>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</si>
  <si>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</si>
  <si>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</si>
  <si>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</si>
  <si>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</si>
  <si>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</si>
  <si>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</si>
  <si>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</si>
  <si>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</si>
  <si>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</si>
  <si>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</si>
  <si>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</si>
  <si>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</si>
  <si>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</si>
  <si>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</si>
  <si>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</si>
  <si>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</si>
  <si>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</si>
  <si>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</si>
  <si>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</si>
  <si>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</si>
  <si>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</si>
  <si>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</si>
  <si>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</si>
  <si>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</si>
  <si>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</si>
  <si>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</si>
  <si>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</si>
  <si>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</si>
  <si>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</si>
  <si>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</si>
  <si>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</si>
  <si>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</si>
  <si>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</si>
  <si>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</si>
  <si>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</si>
  <si>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</si>
  <si>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</si>
  <si>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</si>
  <si>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</si>
  <si>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</si>
  <si>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</si>
  <si>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</si>
  <si>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</si>
  <si>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</si>
  <si>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</si>
  <si>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</si>
  <si>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</si>
  <si>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</si>
  <si>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</si>
  <si>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</si>
  <si>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</si>
  <si>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</si>
  <si>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</si>
  <si>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</si>
  <si>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</si>
  <si>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</si>
  <si>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</si>
  <si>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</si>
  <si>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</si>
  <si>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</si>
  <si>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</si>
  <si>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</si>
  <si>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</si>
  <si>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</si>
  <si>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</si>
  <si>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</si>
  <si>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</si>
  <si>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</si>
  <si>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</si>
  <si>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</si>
  <si>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</si>
  <si>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</si>
  <si>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</si>
  <si>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</si>
  <si>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</si>
  <si>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</si>
  <si>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</si>
  <si>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</si>
  <si>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</si>
  <si>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</si>
  <si>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</si>
  <si>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</si>
  <si>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</si>
  <si>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</si>
  <si>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</si>
  <si>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</si>
  <si>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</si>
  <si>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</si>
  <si>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</si>
  <si>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</si>
  <si>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</si>
  <si>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</si>
  <si>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</si>
  <si>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</si>
  <si>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</si>
  <si>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</si>
  <si>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</si>
  <si>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</si>
  <si>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</si>
  <si>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</si>
  <si>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</si>
  <si>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</si>
  <si>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</si>
  <si>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</si>
  <si>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</si>
  <si>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</si>
  <si>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</si>
  <si>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</si>
  <si>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</si>
  <si>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</si>
  <si>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</si>
  <si>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</si>
  <si>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</si>
  <si>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</si>
  <si>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</si>
  <si>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</si>
  <si>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</si>
  <si>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</si>
  <si>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</si>
  <si>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</si>
  <si>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</si>
  <si>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</si>
  <si>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</si>
  <si>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</si>
  <si>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</si>
  <si>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</si>
  <si>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</si>
  <si>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</si>
  <si>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</si>
  <si>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</si>
  <si>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</si>
  <si>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</si>
  <si>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</si>
  <si>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</si>
  <si>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</si>
  <si>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</si>
  <si>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</si>
  <si>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</si>
  <si>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</si>
  <si>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</si>
  <si>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</si>
  <si>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</si>
  <si>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</si>
  <si>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</si>
  <si>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</si>
  <si>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</si>
  <si>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</si>
  <si>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</si>
  <si>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</si>
  <si>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</si>
  <si>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</si>
  <si>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</si>
  <si>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</si>
  <si>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</si>
  <si>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</si>
  <si>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</si>
  <si>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</si>
  <si>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</si>
  <si>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</si>
  <si>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</si>
  <si>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</si>
  <si>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</si>
  <si>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</si>
  <si>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</si>
  <si>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</si>
  <si>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</si>
  <si>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</si>
  <si>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</si>
  <si>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</si>
  <si>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</si>
  <si>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</si>
  <si>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</si>
  <si>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</si>
  <si>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</si>
  <si>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</si>
  <si>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</si>
  <si>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</si>
  <si>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</si>
  <si>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</si>
  <si>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</si>
  <si>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</si>
  <si>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</si>
  <si>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</si>
  <si>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</si>
  <si>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</si>
  <si>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</si>
  <si>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</si>
  <si>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</si>
  <si>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</si>
  <si>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</si>
  <si>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</si>
  <si>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</si>
  <si>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</si>
  <si>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</si>
  <si>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</si>
  <si>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</si>
  <si>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</si>
  <si>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</si>
  <si>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</si>
  <si>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</si>
  <si>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</si>
  <si>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</si>
  <si>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</si>
  <si>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</si>
  <si>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</si>
  <si>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</si>
  <si>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</si>
  <si>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</si>
  <si>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</si>
  <si>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</si>
  <si>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</si>
  <si>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</si>
  <si>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</si>
  <si>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</si>
  <si>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</si>
  <si>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</si>
  <si>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</si>
  <si>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</si>
  <si>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</si>
  <si>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</si>
  <si>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</si>
  <si>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</si>
  <si>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</si>
  <si>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</si>
  <si>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</si>
  <si>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</si>
  <si>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</si>
  <si>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</si>
  <si>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</si>
  <si>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</si>
  <si>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</si>
  <si>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</si>
  <si>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</si>
  <si>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</si>
  <si>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</si>
  <si>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</si>
  <si>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</si>
  <si>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</si>
  <si>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</si>
  <si>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</si>
  <si>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</si>
  <si>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</si>
  <si>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</si>
  <si>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</si>
  <si>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</si>
  <si>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</si>
  <si>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</si>
  <si>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</si>
  <si>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</si>
  <si>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</si>
  <si>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</si>
  <si>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</si>
  <si>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</si>
  <si>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</si>
  <si>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</si>
  <si>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</si>
  <si>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</si>
  <si>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</si>
  <si>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</si>
  <si>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</si>
  <si>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</si>
  <si>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</si>
  <si>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</si>
  <si>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</si>
  <si>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</si>
  <si>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</si>
  <si>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</si>
  <si>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</si>
  <si>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</si>
  <si>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</si>
  <si>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</si>
  <si>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</si>
  <si>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</si>
  <si>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</si>
  <si>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</si>
  <si>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</si>
  <si>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</si>
  <si>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</si>
  <si>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</si>
  <si>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</si>
  <si>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</si>
  <si>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</si>
  <si>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</si>
  <si>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</si>
  <si>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</si>
  <si>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</si>
  <si>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</si>
  <si>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</si>
  <si>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</si>
  <si>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</si>
  <si>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</si>
  <si>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</si>
  <si>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</si>
  <si>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</si>
  <si>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</si>
  <si>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</si>
  <si>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</si>
  <si>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</si>
  <si>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</si>
  <si>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</si>
  <si>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</si>
  <si>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</si>
  <si>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</si>
  <si>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</si>
  <si>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</si>
  <si>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</si>
  <si>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</si>
  <si>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</si>
  <si>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</si>
  <si>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</si>
  <si>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</si>
  <si>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</si>
  <si>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</si>
  <si>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</si>
  <si>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</si>
  <si>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</si>
  <si>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</si>
  <si>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</si>
  <si>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</si>
  <si>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</si>
  <si>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</si>
  <si>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</si>
  <si>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</si>
  <si>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</si>
  <si>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</si>
  <si>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</si>
  <si>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</si>
  <si>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</si>
  <si>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</si>
  <si>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</si>
  <si>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</si>
  <si>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</si>
  <si>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</si>
  <si>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</si>
  <si>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</si>
  <si>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</si>
  <si>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</si>
  <si>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</si>
  <si>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</si>
  <si>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</si>
  <si>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</si>
  <si>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</si>
  <si>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</si>
  <si>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</si>
  <si>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</si>
  <si>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</si>
  <si>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</si>
  <si>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</si>
  <si>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</si>
  <si>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</si>
  <si>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</si>
  <si>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</si>
  <si>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</si>
  <si>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</si>
  <si>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</si>
  <si>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</si>
  <si>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</si>
  <si>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</si>
  <si>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</si>
  <si>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</si>
  <si>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</si>
  <si>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</si>
  <si>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</si>
  <si>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</si>
  <si>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</si>
  <si>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</si>
  <si>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</si>
  <si>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</si>
  <si>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</si>
  <si>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</si>
  <si>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</si>
  <si>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</si>
  <si>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</si>
  <si>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</si>
  <si>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</si>
  <si>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</si>
  <si>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</si>
  <si>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</si>
  <si>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</si>
  <si>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</si>
  <si>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</si>
  <si>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</si>
  <si>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</si>
  <si>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</si>
  <si>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</si>
  <si>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</si>
  <si>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</si>
  <si>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</si>
  <si>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</si>
  <si>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</si>
  <si>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</si>
  <si>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</si>
  <si>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</si>
  <si>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</si>
  <si>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</si>
  <si>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</si>
  <si>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</si>
  <si>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</si>
  <si>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</si>
  <si>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</si>
  <si>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</si>
  <si>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</si>
  <si>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</si>
  <si>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</si>
  <si>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</si>
  <si>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</si>
  <si>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</si>
  <si>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</si>
  <si>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</si>
  <si>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</si>
  <si>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</si>
  <si>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</si>
  <si>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</si>
  <si>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</si>
  <si>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</si>
  <si>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</si>
  <si>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</si>
  <si>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</si>
  <si>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</si>
  <si>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</si>
  <si>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</si>
  <si>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</si>
  <si>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</si>
  <si>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</si>
  <si>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</si>
  <si>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</si>
  <si>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</si>
  <si>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</si>
  <si>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</si>
  <si>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</si>
  <si>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</si>
  <si>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</si>
  <si>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</si>
  <si>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</si>
  <si>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</si>
  <si>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</si>
  <si>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</si>
  <si>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</si>
  <si>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</si>
  <si>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</si>
  <si>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</si>
  <si>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</si>
  <si>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</si>
  <si>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</si>
  <si>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</si>
  <si>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</si>
  <si>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</si>
  <si>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</si>
  <si>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</si>
  <si>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</si>
  <si>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</si>
  <si>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</si>
  <si>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</si>
  <si>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</si>
  <si>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</si>
  <si>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</si>
  <si>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</si>
  <si>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</si>
  <si>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</si>
  <si>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</si>
  <si>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</si>
  <si>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</si>
  <si>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</si>
  <si>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</si>
  <si>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</si>
  <si>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</si>
  <si>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</si>
  <si>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</si>
  <si>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</si>
  <si>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</si>
  <si>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</si>
  <si>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</si>
  <si>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</si>
  <si>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</si>
  <si>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</si>
  <si>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</si>
  <si>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</si>
  <si>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</si>
  <si>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</si>
  <si>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</si>
  <si>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</si>
  <si>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</si>
  <si>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</si>
  <si>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</si>
  <si>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</si>
  <si>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</si>
  <si>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</si>
  <si>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</si>
  <si>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</si>
  <si>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</si>
  <si>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</si>
  <si>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</si>
  <si>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</si>
  <si>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</si>
  <si>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</si>
  <si>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</si>
  <si>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</si>
  <si>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</si>
  <si>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</si>
  <si>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</si>
  <si>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</si>
  <si>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</si>
  <si>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</si>
  <si>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</si>
  <si>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</si>
  <si>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</si>
  <si>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</si>
  <si>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</si>
  <si>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</si>
  <si>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</si>
  <si>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</si>
  <si>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</si>
  <si>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</si>
  <si>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</si>
  <si>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</si>
  <si>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</si>
  <si>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</si>
  <si>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</si>
  <si>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</si>
  <si>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</si>
  <si>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</si>
  <si>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</si>
  <si>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</si>
  <si>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</si>
  <si>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</si>
  <si>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</si>
  <si>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</si>
  <si>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</si>
  <si>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</si>
  <si>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</si>
  <si>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</si>
  <si>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</si>
  <si>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</si>
  <si>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</si>
  <si>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</si>
  <si>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</si>
  <si>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</si>
  <si>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</si>
  <si>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</si>
  <si>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</si>
  <si>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</si>
  <si>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</si>
  <si>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</si>
  <si>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</si>
  <si>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</si>
  <si>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</si>
  <si>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</si>
  <si>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</si>
  <si>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</si>
  <si>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</si>
  <si>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</si>
  <si>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</si>
  <si>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</si>
  <si>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</si>
  <si>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</si>
  <si>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</si>
  <si>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</si>
  <si>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</si>
  <si>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</si>
  <si>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</si>
  <si>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</si>
  <si>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</si>
  <si>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</si>
  <si>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</si>
  <si>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</si>
  <si>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</si>
  <si>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</si>
  <si>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</si>
  <si>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</si>
  <si>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</si>
  <si>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</si>
  <si>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</si>
  <si>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</si>
  <si>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</si>
  <si>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</si>
  <si>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</si>
  <si>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</si>
  <si>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</si>
  <si>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</si>
  <si>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</si>
  <si>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</si>
  <si>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</si>
  <si>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</si>
  <si>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</si>
  <si>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</si>
  <si>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</si>
  <si>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</si>
  <si>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</si>
  <si>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</si>
  <si>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</si>
  <si>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</si>
  <si>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</si>
  <si>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</si>
  <si>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</si>
  <si>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</si>
  <si>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</si>
  <si>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</si>
  <si>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</si>
  <si>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</si>
  <si>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</si>
  <si>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</si>
  <si>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</si>
  <si>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</si>
  <si>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</si>
  <si>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</si>
  <si>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</si>
  <si>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</si>
  <si>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</si>
  <si>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</si>
  <si>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</si>
  <si>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</si>
  <si>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</si>
  <si>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</si>
  <si>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</si>
  <si>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</si>
  <si>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</si>
  <si>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</si>
  <si>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</si>
  <si>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</si>
  <si>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</si>
  <si>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</si>
  <si>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</si>
  <si>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</si>
  <si>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</si>
  <si>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</si>
  <si>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</si>
  <si>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</si>
  <si>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</si>
  <si>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</si>
  <si>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</si>
  <si>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</si>
  <si>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</si>
  <si>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</si>
  <si>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</si>
  <si>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</si>
  <si>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</si>
  <si>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</si>
  <si>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</si>
  <si>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</si>
  <si>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</si>
  <si>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</si>
  <si>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</si>
  <si>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</si>
  <si>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</si>
  <si>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</si>
  <si>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</si>
  <si>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</si>
  <si>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</si>
  <si>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</si>
  <si>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</si>
  <si>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</si>
  <si>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</si>
  <si>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</si>
  <si>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</si>
  <si>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</si>
  <si>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</si>
  <si>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</si>
  <si>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</si>
  <si>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</si>
  <si>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</si>
  <si>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</si>
  <si>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</si>
  <si>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</si>
  <si>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</si>
  <si>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</si>
  <si>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</si>
  <si>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</si>
  <si>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</si>
  <si>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</si>
  <si>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</si>
  <si>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</si>
  <si>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</si>
  <si>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</si>
  <si>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</si>
  <si>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</si>
  <si>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</si>
  <si>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</si>
  <si>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</si>
  <si>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</si>
  <si>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</si>
  <si>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</si>
  <si>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</si>
  <si>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</si>
  <si>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</si>
  <si>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</si>
  <si>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</si>
  <si>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</si>
  <si>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</si>
  <si>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</si>
  <si>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</si>
  <si>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</si>
  <si>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</si>
  <si>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</si>
  <si>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</si>
  <si>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</si>
  <si>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</si>
  <si>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</si>
  <si>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</si>
  <si>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</si>
  <si>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</si>
  <si>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</si>
  <si>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</si>
  <si>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</si>
  <si>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</si>
  <si>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</si>
  <si>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</si>
  <si>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</si>
  <si>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</si>
  <si>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</si>
  <si>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</si>
  <si>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</si>
  <si>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</si>
  <si>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</si>
  <si>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</si>
  <si>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</si>
  <si>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</si>
  <si>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</si>
  <si>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</si>
  <si>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</si>
  <si>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</si>
  <si>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</si>
  <si>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</si>
  <si>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</si>
  <si>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</si>
  <si>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</si>
  <si>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</si>
  <si>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</si>
  <si>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</si>
  <si>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</si>
  <si>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</si>
  <si>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</si>
  <si>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</si>
  <si>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</si>
  <si>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</si>
  <si>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</si>
  <si>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</si>
  <si>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</si>
  <si>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</si>
  <si>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</si>
  <si>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</si>
  <si>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</si>
  <si>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</si>
  <si>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</si>
  <si>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</si>
  <si>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</si>
  <si>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</si>
  <si>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</si>
  <si>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</si>
  <si>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</si>
  <si>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</si>
  <si>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</si>
  <si>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</si>
  <si>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</si>
  <si>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</si>
  <si>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</si>
  <si>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</si>
  <si>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</si>
  <si>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</si>
  <si>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</si>
  <si>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</si>
  <si>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</si>
  <si>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</si>
  <si>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</si>
  <si>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</si>
  <si>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</si>
  <si>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</si>
  <si>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</si>
  <si>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</si>
  <si>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</si>
  <si>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</si>
  <si>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</si>
  <si>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</si>
  <si>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</si>
  <si>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</si>
  <si>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</si>
  <si>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</si>
  <si>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</si>
  <si>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</si>
  <si>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</si>
  <si>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</si>
  <si>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</si>
  <si>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</si>
  <si>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</si>
  <si>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</si>
  <si>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</si>
  <si>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</si>
  <si>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</si>
  <si>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</si>
  <si>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</si>
  <si>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</si>
  <si>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</si>
  <si>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</si>
  <si>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</si>
  <si>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</si>
  <si>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</si>
  <si>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</si>
  <si>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</si>
  <si>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</si>
  <si>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</si>
  <si>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</si>
  <si>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</si>
  <si>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</si>
  <si>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</si>
  <si>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</si>
  <si>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</si>
  <si>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</si>
  <si>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</si>
  <si>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</si>
  <si>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</si>
  <si>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</si>
  <si>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</si>
  <si>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</si>
  <si>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</si>
  <si>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</si>
  <si>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</si>
  <si>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</si>
  <si>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</si>
  <si>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</si>
  <si>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</si>
  <si>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</si>
  <si>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</si>
  <si>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</si>
  <si>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</si>
  <si>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</si>
  <si>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</si>
  <si>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</si>
  <si>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</si>
  <si>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</si>
  <si>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</si>
  <si>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</si>
  <si>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</si>
  <si>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</si>
  <si>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</si>
  <si>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</si>
  <si>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</si>
  <si>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</si>
  <si>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</si>
  <si>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</si>
  <si>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</si>
  <si>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</si>
  <si>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</si>
  <si>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</si>
  <si>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</si>
  <si>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</si>
  <si>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</si>
  <si>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</si>
  <si>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</si>
  <si>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</si>
  <si>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</si>
  <si>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</si>
  <si>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</si>
  <si>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</si>
  <si>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</si>
  <si>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</si>
  <si>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</si>
  <si>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</si>
  <si>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</si>
  <si>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</si>
  <si>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</si>
  <si>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</si>
  <si>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</si>
  <si>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</si>
  <si>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</si>
  <si>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</si>
  <si>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</si>
  <si>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</si>
  <si>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</si>
  <si>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</si>
  <si>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</si>
  <si>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</si>
  <si>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</si>
  <si>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</si>
  <si>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</si>
  <si>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</si>
  <si>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</si>
  <si>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</si>
  <si>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</si>
  <si>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</si>
  <si>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</si>
  <si>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</si>
  <si>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</si>
  <si>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</si>
  <si>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</si>
  <si>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</si>
  <si>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</si>
  <si>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</si>
  <si>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</si>
  <si>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</si>
  <si>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</si>
  <si>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</si>
  <si>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</si>
  <si>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</si>
  <si>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</si>
  <si>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</si>
  <si>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</si>
  <si>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</si>
  <si>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</si>
  <si>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</si>
  <si>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</si>
  <si>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</si>
  <si>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</si>
  <si>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</si>
  <si>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</si>
  <si>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</si>
  <si>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</si>
  <si>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</si>
  <si>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</si>
  <si>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</si>
  <si>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</si>
  <si>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</si>
  <si>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</si>
  <si>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</si>
  <si>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</si>
  <si>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</si>
  <si>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</si>
  <si>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</si>
  <si>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</si>
  <si>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</si>
  <si>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</si>
  <si>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</si>
  <si>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</si>
  <si>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</si>
  <si>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</si>
  <si>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</si>
  <si>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</si>
  <si>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</si>
  <si>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</si>
  <si>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</si>
  <si>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</si>
  <si>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</si>
  <si>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</si>
  <si>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</si>
  <si>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</si>
  <si>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</si>
  <si>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</si>
  <si>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</si>
  <si>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</si>
  <si>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</si>
  <si>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</si>
  <si>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</si>
  <si>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</si>
  <si>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</si>
  <si>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</si>
  <si>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</si>
  <si>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</si>
  <si>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</si>
  <si>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</si>
  <si>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</si>
  <si>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</si>
  <si>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</si>
  <si>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</si>
  <si>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</si>
  <si>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</si>
  <si>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</si>
  <si>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</si>
  <si>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</si>
  <si>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</si>
  <si>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</si>
  <si>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</si>
  <si>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</si>
  <si>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</si>
  <si>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</si>
  <si>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</si>
  <si>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</si>
  <si>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</si>
  <si>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</si>
  <si>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</si>
  <si>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</si>
  <si>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</si>
  <si>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</si>
  <si>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</si>
  <si>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</si>
  <si>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</si>
  <si>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</si>
  <si>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</si>
  <si>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</si>
  <si>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</si>
  <si>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</si>
  <si>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</si>
  <si>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</si>
  <si>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</si>
  <si>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</si>
  <si>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</si>
  <si>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</si>
  <si>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</si>
  <si>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</si>
  <si>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</si>
  <si>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</si>
  <si>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</si>
  <si>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</si>
  <si>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</si>
  <si>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</si>
  <si>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</si>
  <si>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</si>
  <si>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</si>
  <si>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</si>
  <si>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</si>
  <si>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</si>
  <si>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</si>
  <si>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</si>
  <si>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</si>
  <si>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</si>
  <si>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</si>
  <si>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</si>
  <si>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</si>
  <si>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</si>
  <si>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</si>
  <si>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</si>
  <si>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</si>
  <si>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</si>
  <si>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</si>
  <si>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</si>
  <si>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</si>
  <si>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</si>
  <si>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</si>
  <si>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</si>
  <si>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</si>
  <si>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</si>
  <si>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</si>
  <si>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</si>
  <si>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</si>
  <si>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</si>
  <si>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</si>
  <si>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</si>
  <si>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</si>
  <si>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</si>
  <si>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</si>
  <si>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</si>
  <si>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</si>
  <si>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</si>
  <si>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</si>
  <si>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</si>
  <si>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</si>
  <si>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</si>
  <si>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</si>
  <si>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</si>
  <si>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</si>
  <si>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</si>
  <si>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</si>
  <si>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</si>
  <si>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</si>
  <si>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</si>
  <si>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</si>
  <si>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</si>
  <si>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</si>
  <si>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</si>
  <si>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</si>
  <si>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</si>
  <si>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</si>
  <si>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</si>
  <si>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</si>
  <si>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</si>
  <si>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</si>
  <si>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</si>
  <si>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</si>
  <si>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</si>
  <si>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</si>
  <si>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</si>
  <si>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</si>
  <si>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</si>
  <si>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</si>
  <si>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</si>
  <si>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</si>
  <si>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</si>
  <si>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</si>
  <si>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</si>
  <si>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</si>
  <si>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</si>
  <si>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</si>
  <si>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</si>
  <si>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</si>
  <si>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</si>
  <si>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</si>
  <si>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</si>
  <si>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</si>
  <si>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</si>
  <si>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</si>
  <si>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</si>
  <si>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</si>
  <si>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</si>
  <si>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</si>
  <si>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</si>
  <si>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</si>
  <si>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</si>
  <si>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</si>
  <si>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</si>
  <si>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</si>
  <si>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</si>
  <si>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</si>
  <si>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</si>
  <si>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</si>
  <si>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</si>
  <si>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</si>
  <si>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</si>
  <si>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</si>
  <si>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</si>
  <si>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</si>
  <si>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</si>
  <si>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</si>
  <si>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</si>
  <si>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</si>
  <si>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</si>
  <si>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</si>
  <si>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</si>
  <si>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</si>
  <si>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</si>
  <si>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</si>
  <si>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</si>
  <si>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</si>
  <si>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</si>
  <si>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</si>
  <si>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</si>
  <si>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</si>
  <si>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</si>
  <si>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</si>
  <si>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</si>
  <si>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</si>
  <si>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</si>
  <si>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</si>
  <si>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</si>
  <si>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</si>
  <si>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</si>
  <si>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</si>
  <si>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</si>
  <si>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</si>
  <si>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</si>
  <si>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</si>
  <si>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</si>
  <si>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</si>
  <si>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</si>
  <si>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</si>
  <si>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</si>
  <si>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</si>
  <si>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</si>
  <si>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</si>
  <si>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</si>
  <si>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</si>
  <si>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</si>
  <si>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</si>
  <si>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</si>
  <si>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</si>
  <si>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</si>
  <si>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</si>
  <si>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</si>
  <si>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</si>
  <si>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</si>
  <si>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</si>
  <si>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</si>
  <si>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</si>
  <si>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</si>
  <si>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</si>
  <si>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</si>
  <si>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</si>
  <si>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</si>
  <si>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</si>
  <si>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</si>
  <si>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</si>
  <si>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</si>
  <si>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</si>
  <si>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</si>
  <si>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</si>
  <si>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</si>
  <si>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</si>
  <si>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</si>
  <si>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</si>
  <si>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</si>
  <si>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</si>
  <si>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</si>
  <si>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</si>
  <si>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</si>
  <si>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</si>
  <si>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</si>
  <si>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</si>
  <si>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</si>
  <si>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</si>
  <si>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</si>
  <si>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</si>
  <si>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</si>
  <si>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</si>
  <si>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</si>
  <si>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</si>
  <si>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</si>
  <si>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</si>
  <si>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</si>
  <si>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</si>
  <si>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</si>
  <si>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</si>
  <si>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</si>
  <si>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</si>
  <si>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</si>
  <si>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</si>
  <si>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</si>
  <si>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</si>
  <si>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</si>
  <si>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</si>
  <si>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</si>
  <si>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</si>
  <si>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</si>
  <si>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</si>
  <si>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</si>
  <si>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</si>
  <si>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</si>
  <si>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</si>
  <si>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</si>
  <si>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</si>
  <si>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</si>
  <si>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</si>
  <si>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</si>
  <si>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</si>
  <si>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</si>
  <si>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</si>
  <si>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</si>
  <si>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</si>
  <si>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</si>
  <si>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</si>
  <si>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</si>
  <si>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</si>
  <si>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</si>
  <si>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</si>
  <si>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</si>
  <si>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</si>
  <si>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</si>
  <si>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</si>
  <si>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</si>
  <si>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</si>
  <si>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</si>
  <si>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</si>
  <si>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</si>
  <si>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</si>
  <si>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</si>
  <si>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</si>
  <si>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</si>
  <si>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</si>
  <si>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</si>
  <si>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</si>
  <si>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</si>
  <si>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</si>
  <si>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</si>
  <si>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</si>
  <si>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</si>
  <si>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</si>
  <si>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</si>
  <si>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</si>
  <si>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</si>
  <si>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</si>
  <si>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</si>
  <si>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</si>
  <si>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</si>
  <si>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</si>
  <si>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</si>
  <si>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</si>
  <si>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</si>
  <si>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</si>
  <si>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</si>
  <si>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</si>
  <si>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</si>
  <si>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</si>
  <si>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</si>
  <si>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</si>
  <si>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</si>
  <si>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</si>
  <si>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</si>
  <si>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</si>
  <si>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</si>
  <si>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</si>
  <si>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</si>
  <si>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</si>
  <si>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</si>
  <si>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</si>
  <si>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</si>
  <si>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</si>
  <si>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</si>
  <si>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</si>
  <si>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</si>
  <si>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</si>
  <si>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</si>
  <si>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</si>
  <si>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</si>
  <si>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</si>
  <si>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</si>
  <si>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</si>
  <si>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</si>
  <si>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</si>
  <si>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</si>
  <si>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</si>
  <si>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</si>
  <si>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</si>
  <si>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</si>
  <si>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</si>
  <si>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</si>
  <si>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</si>
  <si>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</si>
  <si>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</si>
  <si>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</si>
  <si>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</si>
  <si>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</si>
  <si>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</si>
  <si>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</si>
  <si>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</si>
  <si>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</si>
  <si>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</si>
  <si>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</si>
  <si>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</si>
  <si>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</si>
  <si>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</si>
  <si>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</si>
  <si>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</si>
  <si>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</si>
  <si>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</si>
  <si>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</si>
  <si>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</si>
  <si>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</si>
  <si>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</si>
  <si>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</si>
  <si>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</si>
  <si>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</si>
  <si>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</si>
  <si>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</si>
  <si>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</si>
  <si>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</si>
  <si>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</si>
  <si>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</si>
  <si>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</si>
  <si>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</si>
  <si>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</si>
  <si>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</si>
  <si>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</si>
  <si>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</si>
  <si>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</si>
  <si>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</si>
  <si>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</si>
  <si>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</si>
  <si>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</si>
  <si>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</si>
  <si>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</si>
  <si>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</si>
  <si>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</si>
  <si>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</si>
  <si>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</si>
  <si>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</si>
  <si>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</si>
  <si>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</si>
  <si>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</si>
  <si>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</si>
  <si>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</si>
  <si>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</si>
  <si>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</si>
  <si>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</si>
  <si>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</si>
  <si>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</si>
  <si>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</si>
  <si>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</si>
  <si>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</si>
  <si>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</si>
  <si>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</si>
  <si>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</si>
  <si>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</si>
  <si>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</si>
  <si>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</si>
  <si>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</si>
  <si>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</si>
  <si>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</si>
  <si>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</si>
  <si>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</si>
  <si>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</si>
  <si>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</si>
  <si>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</si>
  <si>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</si>
  <si>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</si>
  <si>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</si>
  <si>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</si>
  <si>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</si>
  <si>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</si>
  <si>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</si>
  <si>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</si>
  <si>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</si>
  <si>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</si>
  <si>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</si>
  <si>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</si>
  <si>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</si>
  <si>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</si>
  <si>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</si>
  <si>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</si>
  <si>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</si>
  <si>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</si>
  <si>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</si>
  <si>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</si>
  <si>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</si>
  <si>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</si>
  <si>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</si>
  <si>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</si>
  <si>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</si>
  <si>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</si>
  <si>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</si>
  <si>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</si>
  <si>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</si>
  <si>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</si>
  <si>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</si>
  <si>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</si>
  <si>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</si>
  <si>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</si>
  <si>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</si>
  <si>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</si>
  <si>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</si>
  <si>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</si>
  <si>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</si>
  <si>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</si>
  <si>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</si>
  <si>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</si>
  <si>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</si>
  <si>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</si>
  <si>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</si>
  <si>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</si>
  <si>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</si>
  <si>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</si>
  <si>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</si>
  <si>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</si>
  <si>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</si>
  <si>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</si>
  <si>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</si>
  <si>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</si>
  <si>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</si>
  <si>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</si>
  <si>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</si>
  <si>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</si>
  <si>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</si>
  <si>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</si>
  <si>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</si>
  <si>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</si>
  <si>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</si>
  <si>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</si>
  <si>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</si>
  <si>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</si>
  <si>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</si>
  <si>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</si>
  <si>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</si>
  <si>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</si>
  <si>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</si>
  <si>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</si>
  <si>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</si>
  <si>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</si>
  <si>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</si>
  <si>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</si>
  <si>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</si>
  <si>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</si>
  <si>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</si>
  <si>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</si>
  <si>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</si>
  <si>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</si>
  <si>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</si>
  <si>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</si>
  <si>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</si>
  <si>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</si>
  <si>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</si>
  <si>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</si>
  <si>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</si>
  <si>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</si>
  <si>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</si>
  <si>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</si>
  <si>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</si>
  <si>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</si>
  <si>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</si>
  <si>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</si>
  <si>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</si>
  <si>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</si>
  <si>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</si>
  <si>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</si>
  <si>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</si>
  <si>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</si>
  <si>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</si>
  <si>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</si>
  <si>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</si>
  <si>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</si>
  <si>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</si>
  <si>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</si>
  <si>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</si>
  <si>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</si>
  <si>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</si>
  <si>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</si>
  <si>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</si>
  <si>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</si>
  <si>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</si>
  <si>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</si>
  <si>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</si>
  <si>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</si>
  <si>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</si>
  <si>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</si>
  <si>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</si>
  <si>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</si>
  <si>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</si>
  <si>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</si>
  <si>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</si>
  <si>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</si>
  <si>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</si>
  <si>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</si>
  <si>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</si>
  <si>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</si>
  <si>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</si>
  <si>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</si>
  <si>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</si>
  <si>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</si>
  <si>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</si>
  <si>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</si>
  <si>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</si>
  <si>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</si>
  <si>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</si>
  <si>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</si>
  <si>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</si>
  <si>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</si>
  <si>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</si>
  <si>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</si>
  <si>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</si>
  <si>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</si>
  <si>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</si>
  <si>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</si>
  <si>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</si>
  <si>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</si>
  <si>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</si>
  <si>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</si>
  <si>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</si>
  <si>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</si>
  <si>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</si>
  <si>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</si>
  <si>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</si>
  <si>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</si>
  <si>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</si>
  <si>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</si>
  <si>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</si>
  <si>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</si>
  <si>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</si>
  <si>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</si>
  <si>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</si>
  <si>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</si>
  <si>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</si>
  <si>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</si>
  <si>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</si>
  <si>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</si>
  <si>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</si>
  <si>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</si>
  <si>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</si>
  <si>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</si>
  <si>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</si>
  <si>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</si>
  <si>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</si>
  <si>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</si>
  <si>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</si>
  <si>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</si>
  <si>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</si>
  <si>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</si>
  <si>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</si>
  <si>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</si>
  <si>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</si>
  <si>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</si>
  <si>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</si>
  <si>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</si>
  <si>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</si>
  <si>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</si>
  <si>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</si>
  <si>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</si>
  <si>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</si>
  <si>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</si>
  <si>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</si>
  <si>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</si>
  <si>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</si>
  <si>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</si>
  <si>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</si>
  <si>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</si>
  <si>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</si>
  <si>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</si>
  <si>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</si>
  <si>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</si>
  <si>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</si>
  <si>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</si>
  <si>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</si>
  <si>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</si>
  <si>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</si>
  <si>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</si>
  <si>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</si>
  <si>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</si>
  <si>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</si>
  <si>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</si>
  <si>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</si>
  <si>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</si>
  <si>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</si>
  <si>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</si>
  <si>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</si>
  <si>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</si>
  <si>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</si>
  <si>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</si>
  <si>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</si>
  <si>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</si>
  <si>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</si>
  <si>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</si>
  <si>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</si>
  <si>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</si>
  <si>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</si>
  <si>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</si>
  <si>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</si>
  <si>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</si>
  <si>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</si>
  <si>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</si>
  <si>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</si>
  <si>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</si>
  <si>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</si>
  <si>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</si>
  <si>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</si>
  <si>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</si>
  <si>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</si>
  <si>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</si>
  <si>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</si>
  <si>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</si>
  <si>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</si>
  <si>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</si>
  <si>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</si>
  <si>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</si>
  <si>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</si>
  <si>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</si>
  <si>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</si>
  <si>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</si>
  <si>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</si>
  <si>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</si>
  <si>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</si>
  <si>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</si>
  <si>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</si>
  <si>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</si>
  <si>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</si>
  <si>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</si>
  <si>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</si>
  <si>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</si>
  <si>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</si>
  <si>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</si>
  <si>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</si>
  <si>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</si>
  <si>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</si>
  <si>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</si>
  <si>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</si>
  <si>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</si>
  <si>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</si>
  <si>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</si>
  <si>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</si>
  <si>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</si>
  <si>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</si>
  <si>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</si>
  <si>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</si>
  <si>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</si>
  <si>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</si>
  <si>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</si>
  <si>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</si>
  <si>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</si>
  <si>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</si>
  <si>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</si>
  <si>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</si>
  <si>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</si>
  <si>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</si>
  <si>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</si>
  <si>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</si>
  <si>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</si>
  <si>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</si>
  <si>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</si>
  <si>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</si>
  <si>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</si>
  <si>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</si>
  <si>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</si>
  <si>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</si>
  <si>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</si>
  <si>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</si>
  <si>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</si>
  <si>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</si>
  <si>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</si>
  <si>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</si>
  <si>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</si>
  <si>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</si>
  <si>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</si>
  <si>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</si>
  <si>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</si>
  <si>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</si>
  <si>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</si>
  <si>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</si>
  <si>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</si>
  <si>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</si>
  <si>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</si>
  <si>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</si>
  <si>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</si>
  <si>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</si>
  <si>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</si>
  <si>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</si>
  <si>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</si>
  <si>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</si>
  <si>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</si>
  <si>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</si>
  <si>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</si>
  <si>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</si>
  <si>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</si>
  <si>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</si>
  <si>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</si>
  <si>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</si>
  <si>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</si>
  <si>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</si>
  <si>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</si>
  <si>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</si>
  <si>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</si>
  <si>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</si>
  <si>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</si>
  <si>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</si>
  <si>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</si>
  <si>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</si>
  <si>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</si>
  <si>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</si>
  <si>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</si>
  <si>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</si>
  <si>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</si>
  <si>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</si>
  <si>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</si>
  <si>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</si>
  <si>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</si>
  <si>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</si>
  <si>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</si>
  <si>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</si>
  <si>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</si>
  <si>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</si>
  <si>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</si>
  <si>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</si>
  <si>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</si>
  <si>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</si>
  <si>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</si>
  <si>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</si>
  <si>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</si>
  <si>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</si>
  <si>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</si>
  <si>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</si>
  <si>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</si>
  <si>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</si>
  <si>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</si>
  <si>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</si>
  <si>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</si>
  <si>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</si>
  <si>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</si>
  <si>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</si>
  <si>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</si>
  <si>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</si>
  <si>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</si>
  <si>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</si>
  <si>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</si>
  <si>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</si>
  <si>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</si>
  <si>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</si>
  <si>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</si>
  <si>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</si>
  <si>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</si>
  <si>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</si>
  <si>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</si>
  <si>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</si>
  <si>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</si>
  <si>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</si>
  <si>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</si>
  <si>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</si>
  <si>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</si>
  <si>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</si>
  <si>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</si>
  <si>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</si>
  <si>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</si>
  <si>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</si>
  <si>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</si>
  <si>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</si>
  <si>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</si>
  <si>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</si>
  <si>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</si>
  <si>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</si>
  <si>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</si>
  <si>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</si>
  <si>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</si>
  <si>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</si>
  <si>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</si>
  <si>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</si>
  <si>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</si>
  <si>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</si>
  <si>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</si>
  <si>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</si>
  <si>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</si>
  <si>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</si>
  <si>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</si>
  <si>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</si>
  <si>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</si>
  <si>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</si>
  <si>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</si>
  <si>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</si>
  <si>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</si>
  <si>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</si>
  <si>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</si>
  <si>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</si>
  <si>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</si>
  <si>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</si>
  <si>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</si>
  <si>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</si>
  <si>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</si>
  <si>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</si>
  <si>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</si>
  <si>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</si>
  <si>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</si>
  <si>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</si>
  <si>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</si>
  <si>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</si>
  <si>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</si>
  <si>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</si>
  <si>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</si>
  <si>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</si>
  <si>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</si>
  <si>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</si>
  <si>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</si>
  <si>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</si>
  <si>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</si>
  <si>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</si>
  <si>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</si>
  <si>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</si>
  <si>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</si>
  <si>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</si>
  <si>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</si>
  <si>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</si>
  <si>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</si>
  <si>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</si>
  <si>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</si>
  <si>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</si>
  <si>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</si>
  <si>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</si>
  <si>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</si>
  <si>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</si>
  <si>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</si>
  <si>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</si>
  <si>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</si>
  <si>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</si>
  <si>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</si>
  <si>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</si>
  <si>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</si>
  <si>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</si>
  <si>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</si>
  <si>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</si>
  <si>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</si>
  <si>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</si>
  <si>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</si>
  <si>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</si>
  <si>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</si>
  <si>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</si>
  <si>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</si>
  <si>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</si>
  <si>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</si>
  <si>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</si>
  <si>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</si>
  <si>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</si>
  <si>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</si>
  <si>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</si>
  <si>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</si>
  <si>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</si>
  <si>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</si>
  <si>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</si>
  <si>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</si>
  <si>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</si>
  <si>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</si>
  <si>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</si>
  <si>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</si>
  <si>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</si>
  <si>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</si>
  <si>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</si>
  <si>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</si>
  <si>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</si>
  <si>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</si>
  <si>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</si>
  <si>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</si>
  <si>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</si>
  <si>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</si>
  <si>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</si>
  <si>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</si>
  <si>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</si>
  <si>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</si>
  <si>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</si>
  <si>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</si>
  <si>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</si>
  <si>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</si>
  <si>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</si>
  <si>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</si>
  <si>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</si>
  <si>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</si>
  <si>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</si>
  <si>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</si>
  <si>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</si>
  <si>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</si>
  <si>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</si>
  <si>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</si>
  <si>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</si>
  <si>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</si>
  <si>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</si>
  <si>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</si>
  <si>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</si>
  <si>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</si>
  <si>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</si>
  <si>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</si>
  <si>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</si>
  <si>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</si>
  <si>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</si>
  <si>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</si>
  <si>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</si>
  <si>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</si>
  <si>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</si>
  <si>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</si>
  <si>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</si>
  <si>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</si>
  <si>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</si>
  <si>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</si>
  <si>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</si>
  <si>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</si>
  <si>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</si>
  <si>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</si>
  <si>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</si>
  <si>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</si>
  <si>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</si>
  <si>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</si>
  <si>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</si>
  <si>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</si>
  <si>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</si>
  <si>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</si>
  <si>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</si>
  <si>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</si>
  <si>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</si>
  <si>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</si>
  <si>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</si>
  <si>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</si>
  <si>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</si>
  <si>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</si>
  <si>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</si>
  <si>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</si>
  <si>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</si>
  <si>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</si>
  <si>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</si>
  <si>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</si>
  <si>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</si>
  <si>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</si>
  <si>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</si>
  <si>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</si>
  <si>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</si>
  <si>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</si>
  <si>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</si>
  <si>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</si>
  <si>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</si>
  <si>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</si>
  <si>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</si>
  <si>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</si>
  <si>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</si>
  <si>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</si>
  <si>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</si>
  <si>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</si>
  <si>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</si>
  <si>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</si>
  <si>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</si>
  <si>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</si>
  <si>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</si>
  <si>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</si>
  <si>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</si>
  <si>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</si>
  <si>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</si>
  <si>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</si>
  <si>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</si>
  <si>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</si>
  <si>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</si>
  <si>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</si>
  <si>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</si>
  <si>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</si>
  <si>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</si>
  <si>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</si>
  <si>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</si>
  <si>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</si>
  <si>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</si>
  <si>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</si>
  <si>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</si>
  <si>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</si>
  <si>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</si>
  <si>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</si>
  <si>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</si>
  <si>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</si>
  <si>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</si>
  <si>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</si>
  <si>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</si>
  <si>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</si>
  <si>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</si>
  <si>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</si>
  <si>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</si>
  <si>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</si>
  <si>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</si>
  <si>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</si>
  <si>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</si>
  <si>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</si>
  <si>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</si>
  <si>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</si>
  <si>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</si>
  <si>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</si>
  <si>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</si>
  <si>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</si>
  <si>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</si>
  <si>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</si>
  <si>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</si>
  <si>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</si>
  <si>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</si>
  <si>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</si>
  <si>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</si>
  <si>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</si>
  <si>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</si>
  <si>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</si>
  <si>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</si>
  <si>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</si>
  <si>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</si>
  <si>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</si>
  <si>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</si>
  <si>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</si>
  <si>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</si>
  <si>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</si>
  <si>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</si>
  <si>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</si>
  <si>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</si>
  <si>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</si>
  <si>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</si>
  <si>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</si>
  <si>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</si>
  <si>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</si>
  <si>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</si>
  <si>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</si>
  <si>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</si>
  <si>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</si>
  <si>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</si>
  <si>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</si>
  <si>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</si>
  <si>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</si>
  <si>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</si>
  <si>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</si>
  <si>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</si>
  <si>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</si>
  <si>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</si>
  <si>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</si>
  <si>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</si>
  <si>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</si>
  <si>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</si>
  <si>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</si>
  <si>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</si>
  <si>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</si>
  <si>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</si>
  <si>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</si>
  <si>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</si>
  <si>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</si>
  <si>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</si>
  <si>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</si>
  <si>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</si>
  <si>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</si>
  <si>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</si>
  <si>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</si>
  <si>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</si>
  <si>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</si>
  <si>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</si>
  <si>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</si>
  <si>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</si>
  <si>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</si>
  <si>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</si>
  <si>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</si>
  <si>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</si>
  <si>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</si>
  <si>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</si>
  <si>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</si>
  <si>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</si>
  <si>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</si>
  <si>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</si>
  <si>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</si>
  <si>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</si>
  <si>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</si>
  <si>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</si>
  <si>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</si>
  <si>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</si>
  <si>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</si>
  <si>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</si>
  <si>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</si>
  <si>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</si>
  <si>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</si>
  <si>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</si>
  <si>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</si>
  <si>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</si>
  <si>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</si>
  <si>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</si>
  <si>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</si>
  <si>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</si>
  <si>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</si>
  <si>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</si>
  <si>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</si>
  <si>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</si>
  <si>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</si>
  <si>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</si>
  <si>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</si>
  <si>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</si>
  <si>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</si>
  <si>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</si>
  <si>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</si>
  <si>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</si>
  <si>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</si>
  <si>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</si>
  <si>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</si>
  <si>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</si>
  <si>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</si>
  <si>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</si>
  <si>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</si>
  <si>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</si>
  <si>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</si>
  <si>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</si>
  <si>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</si>
  <si>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</si>
  <si>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</si>
  <si>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</si>
  <si>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</si>
  <si>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</si>
  <si>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</si>
  <si>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</si>
  <si>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</si>
  <si>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</si>
  <si>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</si>
  <si>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</si>
  <si>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</si>
  <si>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</si>
  <si>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</si>
  <si>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</si>
  <si>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</si>
  <si>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</si>
  <si>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</si>
  <si>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</si>
  <si>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</si>
  <si>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</si>
  <si>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</si>
  <si>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</si>
  <si>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</si>
  <si>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</si>
  <si>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</si>
  <si>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</si>
  <si>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</si>
  <si>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</si>
  <si>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</si>
  <si>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</si>
  <si>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</si>
  <si>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</si>
  <si>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</si>
  <si>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</si>
  <si>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</si>
  <si>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</si>
  <si>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</si>
  <si>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</si>
  <si>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</si>
  <si>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</si>
  <si>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</si>
  <si>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</si>
  <si>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</si>
  <si>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</si>
  <si>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</si>
  <si>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</si>
  <si>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</si>
  <si>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</si>
  <si>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</si>
  <si>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</si>
  <si>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</si>
  <si>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</si>
  <si>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</si>
  <si>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</si>
  <si>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</si>
  <si>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</si>
  <si>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</si>
  <si>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</si>
  <si>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</si>
  <si>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</si>
  <si>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</si>
  <si>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</si>
  <si>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</si>
  <si>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</si>
  <si>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</si>
  <si>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</si>
  <si>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</si>
  <si>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</si>
  <si>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</si>
  <si>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</si>
  <si>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</si>
  <si>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</si>
  <si>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</si>
  <si>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</si>
  <si>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</si>
  <si>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</si>
  <si>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</si>
  <si>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</si>
  <si>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</si>
  <si>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</si>
  <si>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</si>
  <si>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</si>
  <si>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</si>
  <si>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</si>
  <si>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</si>
  <si>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</si>
  <si>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</si>
  <si>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</si>
  <si>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</si>
  <si>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</si>
  <si>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</si>
  <si>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</si>
  <si>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</si>
  <si>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</si>
  <si>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</si>
  <si>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</si>
  <si>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</si>
  <si>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</si>
  <si>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</si>
  <si>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</si>
  <si>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</si>
  <si>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</si>
  <si>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</si>
  <si>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</si>
  <si>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</si>
  <si>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</si>
  <si>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</si>
  <si>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</si>
  <si>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</si>
  <si>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</si>
  <si>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</si>
  <si>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</si>
  <si>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</si>
  <si>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</si>
  <si>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</si>
  <si>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</si>
  <si>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</si>
  <si>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</si>
  <si>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</si>
  <si>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</si>
  <si>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</si>
  <si>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</si>
  <si>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</si>
  <si>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</si>
  <si>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</si>
  <si>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</si>
  <si>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</si>
  <si>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</si>
  <si>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</si>
  <si>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</si>
  <si>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</si>
  <si>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</si>
  <si>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</si>
  <si>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</si>
  <si>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</si>
  <si>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</si>
  <si>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</si>
  <si>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</si>
  <si>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</si>
  <si>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</si>
  <si>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</si>
  <si>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</si>
  <si>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</si>
  <si>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</si>
  <si>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</si>
  <si>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</si>
  <si>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</si>
  <si>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</si>
  <si>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</si>
  <si>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</si>
  <si>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</si>
  <si>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</si>
  <si>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</si>
  <si>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</si>
  <si>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</si>
  <si>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</si>
  <si>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</si>
  <si>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</si>
  <si>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</si>
  <si>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</si>
  <si>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</si>
  <si>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</si>
  <si>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</si>
  <si>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</si>
  <si>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</si>
  <si>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</si>
  <si>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</si>
  <si>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</si>
  <si>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</si>
  <si>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</si>
  <si>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</si>
  <si>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</si>
  <si>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</si>
  <si>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</si>
  <si>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</si>
  <si>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</si>
  <si>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</si>
  <si>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</si>
  <si>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</si>
  <si>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</si>
  <si>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</si>
  <si>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</si>
  <si>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</si>
  <si>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</si>
  <si>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</si>
  <si>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</si>
  <si>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</si>
  <si>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</si>
  <si>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</si>
  <si>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</si>
  <si>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</si>
  <si>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</si>
  <si>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</si>
  <si>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</si>
  <si>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</si>
  <si>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</si>
  <si>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</si>
  <si>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</si>
  <si>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</si>
  <si>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</si>
  <si>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</si>
  <si>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</si>
  <si>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</si>
  <si>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</si>
  <si>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</si>
  <si>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</si>
  <si>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</si>
  <si>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</si>
  <si>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</si>
  <si>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</si>
  <si>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</si>
  <si>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</si>
  <si>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</si>
  <si>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</si>
  <si>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</si>
  <si>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</si>
  <si>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</si>
  <si>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</si>
  <si>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</si>
  <si>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</si>
  <si>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</si>
  <si>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</si>
  <si>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</si>
  <si>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</si>
  <si>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</si>
  <si>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</si>
  <si>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</si>
  <si>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</si>
  <si>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</si>
  <si>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</si>
  <si>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</si>
  <si>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</si>
  <si>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</si>
  <si>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</si>
  <si>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</si>
  <si>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</si>
  <si>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</si>
  <si>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</si>
  <si>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</si>
  <si>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</si>
  <si>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</si>
  <si>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</si>
  <si>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</si>
  <si>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</si>
  <si>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</si>
  <si>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</si>
  <si>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</si>
  <si>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</si>
  <si>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</si>
  <si>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</si>
  <si>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</si>
  <si>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</si>
  <si>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</si>
  <si>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</si>
  <si>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</si>
  <si>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</si>
  <si>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</si>
  <si>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</si>
  <si>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</si>
  <si>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</si>
  <si>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</si>
  <si>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</si>
  <si>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</si>
  <si>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</si>
  <si>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</si>
  <si>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</si>
  <si>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</si>
  <si>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</si>
  <si>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</si>
  <si>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</si>
  <si>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</si>
  <si>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</si>
  <si>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</si>
  <si>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</si>
  <si>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</si>
  <si>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</si>
  <si>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</si>
  <si>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</si>
  <si>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</si>
  <si>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</si>
  <si>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</si>
  <si>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</si>
  <si>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</si>
  <si>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</si>
  <si>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</si>
  <si>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</si>
  <si>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</si>
  <si>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</si>
  <si>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</si>
  <si>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</si>
  <si>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</si>
  <si>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</si>
  <si>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</si>
  <si>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</si>
  <si>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</si>
  <si>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</si>
  <si>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</si>
  <si>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</si>
  <si>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</si>
  <si>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</si>
  <si>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</si>
  <si>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</si>
  <si>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</si>
  <si>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</si>
  <si>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</si>
  <si>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</si>
  <si>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</si>
  <si>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</si>
  <si>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</si>
  <si>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</si>
  <si>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</si>
  <si>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</si>
  <si>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</si>
  <si>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</si>
  <si>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</si>
  <si>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</si>
  <si>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</si>
  <si>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</si>
  <si>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</si>
  <si>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</si>
  <si>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</si>
  <si>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</si>
  <si>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</si>
  <si>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</si>
  <si>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</si>
  <si>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</si>
  <si>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</si>
  <si>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</si>
  <si>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</si>
  <si>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</si>
  <si>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</si>
  <si>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</si>
  <si>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</si>
  <si>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</si>
  <si>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</si>
  <si>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</si>
  <si>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</si>
  <si>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</si>
  <si>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</si>
  <si>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</si>
  <si>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</si>
  <si>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</si>
  <si>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</si>
  <si>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</si>
  <si>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</si>
  <si>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</si>
  <si>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</si>
  <si>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</si>
  <si>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</si>
  <si>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</si>
  <si>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</si>
  <si>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</si>
  <si>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</si>
  <si>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</si>
  <si>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</si>
  <si>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</si>
  <si>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</si>
  <si>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</si>
  <si>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</si>
  <si>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</si>
  <si>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</si>
  <si>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</si>
  <si>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</si>
  <si>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</si>
  <si>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</si>
  <si>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</si>
  <si>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</si>
  <si>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</si>
  <si>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</si>
  <si>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</si>
  <si>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</si>
  <si>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</si>
  <si>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</si>
  <si>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</si>
  <si>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</si>
  <si>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</si>
  <si>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</si>
  <si>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</si>
  <si>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</si>
  <si>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</si>
  <si>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</si>
  <si>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</si>
  <si>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</si>
  <si>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</si>
  <si>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</si>
  <si>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</si>
  <si>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</si>
  <si>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</si>
  <si>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</si>
  <si>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</si>
  <si>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</si>
  <si>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</si>
  <si>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</si>
  <si>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</si>
  <si>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</si>
  <si>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</si>
  <si>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</si>
  <si>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</si>
  <si>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</si>
  <si>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</si>
  <si>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</si>
  <si>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</si>
  <si>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</si>
  <si>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</si>
  <si>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</si>
  <si>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</si>
  <si>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</si>
  <si>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</si>
  <si>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</si>
  <si>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</si>
  <si>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</si>
  <si>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</si>
  <si>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</si>
  <si>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</si>
  <si>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</si>
  <si>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</si>
  <si>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</si>
  <si>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</si>
  <si>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</si>
  <si>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</si>
  <si>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</si>
  <si>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</si>
  <si>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</si>
  <si>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</si>
  <si>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</si>
  <si>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</si>
  <si>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</si>
  <si>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</si>
  <si>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</si>
  <si>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</si>
  <si>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</si>
  <si>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</si>
  <si>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</si>
  <si>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</si>
  <si>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</si>
  <si>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</si>
  <si>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</si>
  <si>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</si>
  <si>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</si>
  <si>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</si>
  <si>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</si>
  <si>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</si>
  <si>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</si>
  <si>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</si>
  <si>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</si>
  <si>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</si>
  <si>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</si>
  <si>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</si>
  <si>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</si>
  <si>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</si>
  <si>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</si>
  <si>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</si>
  <si>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</si>
  <si>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</si>
  <si>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</si>
  <si>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</si>
  <si>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</si>
  <si>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</si>
  <si>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</si>
  <si>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</si>
  <si>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</si>
  <si>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</si>
  <si>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</si>
  <si>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</si>
  <si>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</si>
  <si>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</si>
  <si>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</si>
  <si>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</si>
  <si>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</si>
  <si>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</si>
  <si>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</si>
  <si>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</si>
  <si>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</si>
  <si>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</si>
  <si>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</si>
  <si>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</si>
  <si>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</si>
  <si>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</si>
  <si>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</si>
  <si>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</si>
  <si>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</si>
  <si>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</si>
  <si>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</si>
  <si>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</si>
  <si>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</si>
  <si>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</si>
  <si>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</si>
  <si>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</si>
  <si>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</si>
  <si>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</si>
  <si>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</si>
  <si>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</si>
  <si>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</si>
  <si>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</si>
  <si>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</si>
  <si>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</si>
  <si>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</si>
  <si>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</si>
  <si>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</si>
  <si>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</si>
  <si>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</si>
  <si>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</si>
  <si>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</si>
  <si>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</si>
  <si>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</si>
  <si>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</si>
  <si>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</si>
  <si>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</si>
  <si>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</si>
  <si>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</si>
  <si>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</si>
  <si>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</si>
  <si>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</si>
  <si>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</si>
  <si>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</si>
  <si>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</si>
  <si>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</si>
  <si>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</si>
  <si>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</si>
  <si>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</si>
  <si>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</si>
  <si>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</si>
  <si>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</si>
  <si>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</si>
  <si>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</si>
  <si>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</si>
  <si>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</si>
  <si>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</si>
  <si>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</si>
  <si>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</si>
  <si>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</si>
  <si>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</si>
  <si>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</si>
  <si>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</si>
  <si>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</si>
  <si>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</si>
  <si>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</si>
  <si>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</si>
  <si>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</si>
  <si>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</si>
  <si>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</si>
  <si>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</si>
  <si>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</si>
  <si>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</si>
  <si>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</si>
  <si>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</si>
  <si>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</si>
  <si>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</si>
  <si>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</si>
  <si>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</si>
  <si>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</si>
  <si>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</si>
  <si>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</si>
  <si>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</si>
  <si>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</si>
  <si>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</si>
  <si>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</si>
  <si>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</si>
  <si>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</si>
  <si>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</si>
  <si>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</si>
  <si>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</si>
  <si>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</si>
  <si>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</si>
  <si>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</si>
  <si>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</si>
  <si>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</si>
  <si>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</si>
  <si>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</si>
  <si>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</si>
  <si>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</si>
  <si>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</si>
  <si>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</si>
  <si>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</si>
  <si>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</si>
  <si>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</si>
  <si>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</si>
  <si>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</si>
  <si>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</si>
  <si>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</si>
  <si>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</si>
  <si>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</si>
  <si>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</si>
  <si>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</si>
  <si>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</si>
  <si>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</si>
  <si>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</si>
  <si>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</si>
  <si>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</si>
  <si>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</si>
  <si>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</si>
  <si>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</si>
  <si>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</si>
  <si>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</si>
  <si>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</si>
  <si>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</si>
  <si>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</si>
  <si>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</si>
  <si>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</si>
  <si>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</si>
  <si>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</si>
  <si>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</si>
  <si>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</si>
  <si>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</si>
  <si>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</si>
  <si>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</si>
  <si>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</si>
  <si>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</si>
  <si>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</si>
  <si>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</si>
  <si>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</si>
  <si>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</si>
  <si>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</si>
  <si>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</si>
  <si>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</si>
  <si>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</si>
  <si>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</si>
  <si>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</si>
  <si>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</si>
  <si>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</si>
  <si>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</si>
  <si>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</si>
  <si>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</si>
  <si>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</si>
  <si>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</si>
  <si>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</si>
  <si>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</si>
  <si>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</si>
  <si>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</si>
  <si>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</si>
  <si>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</si>
  <si>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</si>
  <si>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</si>
  <si>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</si>
  <si>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</si>
  <si>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</si>
  <si>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</si>
  <si>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</si>
  <si>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</si>
  <si>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</si>
  <si>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</si>
  <si>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</si>
  <si>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</si>
  <si>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</si>
  <si>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</si>
  <si>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</si>
  <si>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</si>
  <si>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</si>
  <si>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</si>
  <si>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</si>
  <si>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</si>
  <si>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</si>
  <si>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</si>
  <si>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</si>
  <si>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</si>
  <si>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</si>
  <si>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</si>
  <si>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</si>
  <si>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</si>
  <si>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</si>
  <si>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</si>
  <si>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</si>
  <si>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</si>
  <si>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</si>
  <si>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</si>
  <si>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</si>
  <si>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</si>
  <si>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</si>
  <si>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</si>
  <si>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</si>
  <si>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</si>
  <si>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</si>
  <si>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</si>
  <si>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</si>
  <si>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</si>
  <si>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</si>
  <si>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</si>
  <si>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</si>
  <si>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</si>
  <si>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</si>
  <si>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</si>
  <si>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</si>
  <si>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</si>
  <si>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</si>
  <si>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</si>
  <si>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</si>
  <si>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</si>
  <si>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</si>
  <si>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</si>
  <si>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</si>
  <si>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</si>
  <si>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</si>
  <si>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</si>
  <si>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</si>
  <si>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</si>
  <si>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</si>
  <si>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</si>
  <si>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</si>
  <si>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</si>
  <si>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</si>
  <si>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</si>
  <si>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</si>
  <si>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</si>
  <si>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</si>
  <si>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</si>
  <si>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</si>
  <si>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</si>
  <si>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</si>
  <si>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</si>
  <si>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</si>
  <si>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</si>
  <si>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</si>
  <si>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</si>
  <si>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</si>
  <si>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</si>
  <si>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</si>
  <si>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</si>
  <si>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</si>
  <si>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</si>
  <si>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</si>
  <si>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</si>
  <si>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</si>
  <si>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</si>
  <si>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</si>
  <si>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</si>
  <si>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</si>
  <si>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</si>
  <si>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</si>
  <si>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</si>
  <si>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</si>
  <si>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</si>
  <si>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</si>
  <si>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</si>
  <si>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</si>
  <si>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</si>
  <si>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</si>
  <si>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</si>
  <si>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</si>
  <si>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</si>
  <si>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</si>
  <si>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</si>
  <si>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</si>
  <si>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</si>
  <si>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</si>
  <si>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</si>
  <si>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</si>
  <si>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</si>
  <si>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</si>
  <si>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</si>
  <si>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</si>
  <si>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</si>
  <si>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</si>
  <si>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</si>
  <si>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</si>
  <si>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</si>
  <si>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</si>
  <si>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</si>
  <si>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</si>
  <si>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</si>
  <si>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</si>
  <si>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</si>
  <si>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</si>
  <si>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</si>
  <si>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</si>
  <si>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</si>
  <si>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</si>
  <si>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</si>
  <si>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</si>
  <si>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</si>
  <si>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</si>
  <si>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</si>
  <si>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</si>
  <si>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</si>
  <si>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</si>
  <si>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</si>
  <si>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</si>
  <si>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</si>
  <si>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</si>
  <si>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</si>
  <si>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</si>
  <si>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</si>
  <si>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</si>
  <si>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</si>
  <si>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</si>
  <si>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</si>
  <si>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</si>
  <si>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</si>
  <si>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</si>
  <si>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</si>
  <si>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</si>
  <si>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</si>
  <si>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</si>
  <si>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</si>
  <si>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</si>
  <si>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</si>
  <si>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</si>
  <si>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</si>
  <si>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</si>
  <si>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</si>
  <si>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</si>
  <si>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</si>
  <si>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</si>
  <si>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</si>
  <si>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</si>
  <si>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</si>
  <si>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</si>
  <si>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</si>
  <si>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</si>
  <si>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</si>
  <si>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</si>
  <si>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</si>
  <si>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</si>
  <si>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</si>
  <si>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</si>
  <si>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</si>
  <si>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</si>
  <si>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</si>
  <si>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</si>
  <si>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</si>
  <si>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</si>
  <si>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</si>
  <si>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</si>
  <si>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</si>
  <si>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</si>
  <si>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</si>
  <si>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</si>
  <si>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</si>
  <si>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</si>
  <si>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</si>
  <si>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</si>
  <si>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</si>
  <si>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</si>
  <si>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</si>
  <si>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</si>
  <si>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</si>
  <si>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</si>
  <si>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</si>
  <si>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</si>
  <si>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</si>
  <si>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</si>
  <si>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</si>
  <si>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</si>
  <si>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</si>
  <si>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</si>
  <si>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</si>
  <si>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</si>
  <si>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</si>
  <si>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</si>
  <si>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</si>
  <si>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</si>
  <si>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</si>
  <si>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</si>
  <si>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</si>
  <si>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</si>
  <si>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</si>
  <si>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</si>
  <si>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</si>
  <si>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</si>
  <si>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</si>
  <si>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</si>
  <si>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</si>
  <si>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</si>
  <si>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</si>
  <si>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</si>
  <si>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</si>
  <si>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</si>
  <si>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</si>
  <si>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</si>
  <si>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</si>
  <si>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</si>
  <si>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</si>
  <si>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</si>
  <si>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</si>
  <si>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</si>
  <si>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</si>
  <si>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</si>
  <si>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</si>
  <si>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</si>
  <si>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</si>
  <si>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</si>
  <si>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</si>
  <si>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</si>
  <si>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</si>
  <si>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</si>
  <si>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</si>
  <si>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</si>
  <si>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</si>
  <si>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</si>
  <si>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</si>
  <si>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</si>
  <si>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</si>
  <si>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</si>
  <si>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</si>
  <si>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</si>
  <si>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</si>
  <si>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</si>
  <si>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</si>
  <si>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</si>
  <si>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</si>
  <si>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</si>
  <si>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</si>
  <si>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</si>
  <si>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</si>
  <si>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</si>
  <si>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</si>
  <si>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</si>
  <si>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</si>
  <si>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</si>
  <si>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</si>
  <si>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</si>
  <si>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</si>
  <si>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</si>
  <si>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</si>
  <si>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</si>
  <si>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</si>
  <si>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</si>
  <si>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</si>
  <si>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</si>
  <si>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</si>
  <si>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</si>
  <si>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</si>
  <si>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</si>
  <si>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</si>
  <si>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</si>
  <si>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</si>
  <si>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</si>
  <si>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</si>
  <si>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</si>
  <si>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</si>
  <si>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</si>
  <si>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</si>
  <si>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</si>
  <si>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</si>
  <si>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</si>
  <si>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</si>
  <si>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</si>
  <si>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</si>
  <si>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</si>
  <si>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</si>
  <si>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</si>
  <si>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</si>
  <si>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</si>
  <si>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</si>
  <si>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</si>
  <si>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</si>
  <si>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</si>
  <si>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</si>
  <si>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</si>
  <si>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</si>
  <si>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</si>
  <si>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</si>
  <si>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</si>
  <si>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</si>
  <si>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</si>
  <si>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</si>
  <si>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</si>
  <si>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</si>
  <si>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</si>
  <si>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</si>
  <si>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</si>
  <si>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</si>
  <si>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</si>
  <si>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</si>
  <si>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</si>
  <si>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</si>
  <si>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</si>
  <si>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</si>
  <si>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</si>
  <si>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</si>
  <si>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</si>
  <si>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</si>
  <si>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</si>
  <si>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</si>
  <si>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</si>
  <si>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</si>
  <si>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</si>
  <si>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</si>
  <si>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</si>
  <si>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</si>
  <si>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</si>
  <si>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</si>
  <si>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</si>
  <si>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</si>
  <si>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</si>
  <si>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</si>
  <si>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</si>
  <si>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</si>
  <si>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</si>
  <si>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</si>
  <si>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</si>
  <si>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</si>
  <si>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</si>
  <si>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</si>
  <si>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</si>
  <si>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</si>
  <si>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</si>
  <si>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</si>
  <si>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</si>
  <si>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</si>
  <si>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</si>
  <si>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</si>
  <si>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</si>
  <si>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</si>
  <si>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</si>
  <si>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</si>
  <si>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</si>
  <si>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</si>
  <si>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</si>
  <si>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</si>
  <si>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</si>
  <si>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</si>
  <si>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</si>
  <si>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</si>
  <si>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</si>
  <si>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</si>
  <si>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</si>
  <si>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</si>
  <si>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</si>
  <si>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</si>
  <si>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</si>
  <si>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</si>
  <si>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</si>
  <si>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</si>
  <si>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</si>
  <si>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</si>
  <si>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</si>
  <si>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</si>
  <si>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</si>
  <si>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</si>
  <si>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</si>
  <si>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</si>
  <si>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</si>
  <si>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</si>
  <si>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</si>
  <si>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</si>
  <si>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</si>
  <si>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</si>
  <si>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</si>
  <si>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</si>
  <si>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</si>
  <si>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</si>
  <si>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</si>
  <si>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</si>
  <si>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</si>
  <si>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</si>
  <si>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</si>
  <si>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</si>
  <si>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</si>
  <si>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</si>
  <si>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</si>
  <si>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</si>
  <si>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</si>
  <si>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</si>
  <si>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</si>
  <si>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</si>
  <si>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</si>
  <si>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</si>
  <si>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</si>
  <si>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</si>
  <si>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</si>
  <si>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</si>
  <si>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</si>
  <si>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</si>
  <si>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</si>
  <si>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</si>
  <si>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</si>
  <si>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</si>
  <si>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</si>
  <si>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</si>
  <si>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</si>
  <si>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</si>
  <si>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</si>
  <si>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</si>
  <si>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</si>
  <si>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</si>
  <si>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</si>
  <si>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</si>
  <si>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</si>
  <si>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</si>
  <si>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</si>
  <si>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</si>
  <si>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</si>
  <si>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</si>
  <si>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</si>
  <si>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</si>
  <si>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</si>
  <si>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</si>
  <si>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</si>
  <si>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</si>
  <si>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</si>
  <si>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</si>
  <si>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</si>
  <si>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</si>
  <si>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</si>
  <si>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</si>
  <si>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</si>
  <si>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</si>
  <si>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</si>
  <si>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</si>
  <si>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</si>
  <si>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</si>
  <si>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</si>
  <si>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</si>
  <si>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</si>
  <si>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</si>
  <si>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</si>
  <si>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</si>
  <si>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</si>
  <si>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</si>
  <si>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</si>
  <si>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</si>
  <si>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</si>
  <si>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</si>
  <si>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</si>
  <si>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</si>
  <si>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</si>
  <si>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</si>
  <si>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</si>
  <si>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</si>
  <si>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</si>
  <si>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</si>
  <si>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</si>
  <si>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</si>
  <si>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</si>
  <si>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</si>
  <si>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</si>
  <si>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</si>
  <si>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</si>
  <si>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</si>
  <si>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</si>
  <si>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</si>
  <si>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</si>
  <si>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</si>
  <si>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</si>
  <si>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</si>
  <si>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</si>
  <si>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</si>
  <si>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</si>
  <si>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</si>
  <si>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</si>
  <si>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</si>
  <si>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</si>
  <si>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</si>
  <si>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</si>
  <si>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</si>
  <si>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</si>
  <si>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</si>
  <si>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</si>
  <si>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</si>
  <si>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</si>
  <si>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</si>
  <si>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</si>
  <si>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</si>
  <si>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</si>
  <si>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</si>
  <si>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</si>
  <si>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</si>
  <si>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</si>
  <si>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</si>
  <si>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</si>
  <si>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</si>
  <si>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</si>
  <si>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</si>
  <si>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</si>
  <si>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</si>
  <si>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</si>
  <si>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</si>
  <si>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</si>
  <si>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</si>
  <si>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</si>
  <si>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</si>
  <si>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</si>
  <si>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</si>
  <si>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</si>
  <si>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</si>
  <si>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</si>
  <si>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</si>
  <si>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</si>
  <si>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</si>
  <si>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</si>
  <si>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</si>
  <si>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</si>
  <si>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</si>
  <si>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</si>
  <si>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</si>
  <si>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</si>
  <si>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</si>
  <si>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</si>
  <si>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</si>
  <si>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</si>
  <si>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</si>
  <si>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</si>
  <si>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</si>
  <si>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</si>
  <si>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</si>
  <si>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</si>
  <si>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</si>
  <si>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</si>
  <si>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</si>
  <si>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</si>
  <si>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</si>
  <si>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</si>
  <si>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</si>
  <si>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</si>
  <si>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</si>
  <si>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</si>
  <si>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</si>
  <si>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</si>
  <si>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</si>
  <si>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</si>
  <si>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</si>
  <si>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</si>
  <si>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</si>
  <si>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</si>
  <si>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</si>
  <si>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</si>
  <si>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</si>
  <si>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</si>
  <si>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</si>
  <si>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</si>
  <si>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</si>
  <si>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</si>
  <si>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</si>
  <si>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</si>
  <si>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</si>
  <si>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</si>
  <si>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</si>
  <si>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</si>
  <si>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</si>
  <si>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</si>
  <si>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</si>
  <si>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</si>
  <si>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</si>
  <si>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</si>
  <si>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</si>
  <si>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</si>
  <si>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</si>
  <si>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</si>
  <si>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</si>
  <si>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</si>
  <si>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</si>
  <si>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</si>
  <si>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</si>
  <si>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</si>
  <si>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</si>
  <si>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</si>
  <si>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</si>
  <si>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</si>
  <si>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</si>
  <si>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</si>
  <si>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</si>
  <si>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</si>
  <si>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</si>
  <si>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</si>
  <si>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</si>
  <si>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</si>
  <si>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</si>
  <si>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</si>
  <si>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</si>
  <si>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</si>
  <si>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</si>
  <si>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</si>
  <si>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</si>
  <si>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</si>
  <si>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</si>
  <si>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</si>
  <si>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</si>
  <si>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</si>
  <si>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</si>
  <si>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</si>
  <si>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</si>
  <si>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</si>
  <si>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</si>
  <si>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</si>
  <si>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</si>
  <si>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</si>
  <si>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</si>
  <si>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</si>
  <si>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</si>
  <si>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</si>
  <si>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</si>
  <si>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</si>
  <si>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</si>
  <si>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</si>
  <si>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</si>
  <si>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</si>
  <si>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</si>
  <si>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</si>
  <si>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</si>
  <si>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</si>
  <si>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</si>
  <si>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</si>
  <si>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</si>
  <si>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</si>
  <si>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</si>
  <si>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</si>
  <si>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</si>
  <si>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</si>
  <si>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</si>
  <si>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</si>
  <si>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</si>
  <si>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</si>
  <si>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</si>
  <si>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</si>
  <si>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</si>
  <si>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</si>
  <si>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</si>
  <si>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</si>
  <si>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</si>
  <si>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</si>
  <si>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</si>
  <si>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</si>
  <si>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</si>
  <si>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</si>
  <si>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</si>
  <si>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</si>
  <si>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</si>
  <si>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</si>
  <si>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</si>
  <si>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</si>
  <si>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</si>
  <si>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</si>
  <si>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</si>
  <si>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</si>
  <si>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</si>
  <si>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</si>
  <si>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</si>
  <si>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</si>
  <si>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</si>
  <si>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</si>
  <si>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</si>
  <si>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</si>
  <si>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</si>
  <si>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</si>
  <si>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</si>
  <si>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</si>
  <si>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</si>
  <si>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</si>
  <si>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</si>
  <si>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</si>
  <si>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</si>
  <si>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</si>
  <si>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</si>
  <si>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</si>
  <si>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</si>
  <si>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</si>
  <si>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</si>
  <si>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</si>
  <si>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</si>
  <si>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</si>
  <si>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</si>
  <si>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</si>
  <si>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</si>
  <si>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</si>
  <si>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</si>
  <si>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</si>
  <si>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</si>
  <si>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</si>
  <si>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</si>
  <si>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</si>
  <si>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</si>
  <si>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</si>
  <si>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</si>
  <si>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</si>
  <si>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</si>
  <si>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</si>
  <si>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</si>
  <si>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</si>
  <si>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</si>
  <si>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</si>
  <si>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</si>
  <si>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</si>
  <si>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</si>
  <si>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</si>
  <si>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</si>
  <si>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</si>
  <si>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</si>
  <si>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</si>
  <si>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</si>
  <si>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</si>
  <si>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</si>
  <si>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</si>
  <si>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</si>
  <si>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</si>
  <si>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</si>
  <si>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</si>
  <si>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</si>
  <si>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</si>
  <si>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</si>
  <si>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</si>
  <si>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</si>
  <si>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</si>
  <si>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</si>
  <si>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</si>
  <si>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</si>
  <si>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</si>
  <si>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</si>
  <si>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</si>
  <si>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</si>
  <si>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</si>
  <si>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</si>
  <si>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</si>
  <si>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</si>
  <si>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</si>
  <si>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</si>
  <si>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</si>
  <si>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</si>
  <si>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</si>
  <si>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</si>
  <si>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</si>
  <si>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</si>
  <si>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</si>
  <si>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</si>
  <si>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</si>
  <si>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</si>
  <si>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</si>
  <si>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</si>
  <si>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</si>
  <si>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</si>
  <si>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</si>
  <si>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</si>
  <si>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</si>
  <si>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</si>
  <si>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</si>
  <si>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</si>
  <si>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</si>
  <si>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</si>
  <si>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</si>
  <si>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</si>
  <si>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</si>
  <si>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</si>
  <si>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</si>
  <si>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</si>
  <si>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</si>
  <si>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</si>
  <si>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</si>
  <si>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</si>
  <si>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</si>
  <si>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</si>
  <si>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</si>
  <si>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</si>
  <si>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</si>
  <si>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</si>
  <si>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</si>
  <si>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</si>
  <si>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</si>
  <si>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</si>
  <si>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</si>
  <si>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</si>
  <si>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</si>
  <si>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</si>
  <si>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</si>
  <si>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</si>
  <si>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</si>
  <si>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</si>
  <si>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</si>
  <si>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</si>
  <si>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</si>
  <si>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</si>
  <si>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</si>
  <si>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</si>
  <si>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</si>
  <si>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</si>
  <si>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</si>
  <si>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</si>
  <si>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</si>
  <si>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</si>
  <si>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</si>
  <si>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</si>
  <si>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</si>
  <si>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</si>
  <si>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</si>
  <si>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</si>
  <si>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</si>
  <si>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</si>
  <si>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</si>
  <si>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</si>
  <si>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</si>
  <si>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</si>
  <si>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</si>
  <si>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</si>
  <si>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</si>
  <si>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</si>
  <si>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</si>
  <si>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</si>
  <si>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</si>
  <si>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</si>
  <si>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</si>
  <si>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</si>
  <si>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</si>
  <si>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</si>
  <si>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</si>
  <si>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</si>
  <si>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</si>
  <si>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</si>
  <si>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</si>
  <si>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</si>
  <si>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</si>
  <si>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</si>
  <si>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</si>
  <si>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</si>
  <si>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</si>
  <si>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</si>
  <si>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</si>
  <si>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</si>
  <si>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</si>
  <si>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</si>
  <si>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</si>
  <si>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</si>
  <si>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</si>
  <si>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</si>
  <si>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</si>
  <si>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</si>
  <si>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</si>
  <si>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</si>
  <si>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</si>
  <si>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</si>
  <si>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</si>
  <si>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</si>
  <si>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</si>
  <si>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</si>
  <si>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</si>
  <si>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</si>
  <si>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</si>
  <si>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</si>
  <si>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</si>
  <si>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</si>
  <si>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</si>
  <si>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</si>
  <si>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</si>
  <si>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</si>
  <si>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</si>
  <si>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</si>
  <si>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</si>
  <si>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</si>
  <si>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</si>
  <si>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</si>
  <si>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</si>
  <si>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</si>
  <si>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</si>
  <si>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</si>
  <si>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</si>
  <si>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</si>
  <si>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</si>
  <si>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</si>
  <si>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</si>
  <si>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</si>
  <si>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</si>
  <si>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</si>
  <si>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</si>
  <si>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</si>
  <si>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</si>
  <si>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</si>
  <si>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</si>
  <si>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</si>
  <si>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</si>
  <si>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</si>
  <si>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</si>
  <si>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</si>
  <si>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</si>
  <si>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</si>
  <si>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</si>
  <si>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</si>
  <si>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</si>
  <si>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</si>
  <si>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</si>
  <si>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</si>
  <si>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</si>
  <si>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</si>
  <si>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</si>
  <si>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</si>
  <si>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</si>
  <si>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</si>
  <si>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</si>
  <si>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</si>
  <si>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</si>
  <si>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</si>
  <si>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</si>
  <si>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</si>
  <si>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</si>
  <si>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</si>
  <si>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</si>
  <si>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</si>
  <si>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</si>
  <si>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</si>
  <si>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</si>
  <si>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</si>
  <si>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</si>
  <si>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</si>
  <si>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</si>
  <si>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</si>
  <si>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</si>
  <si>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</si>
  <si>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</si>
  <si>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</si>
  <si>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</si>
  <si>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</si>
  <si>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</si>
  <si>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</si>
  <si>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</si>
  <si>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</si>
  <si>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</si>
  <si>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</si>
  <si>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</si>
  <si>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</si>
  <si>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</si>
  <si>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</si>
  <si>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</si>
  <si>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</si>
  <si>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</si>
  <si>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</si>
  <si>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</si>
  <si>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</si>
  <si>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</si>
  <si>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</si>
  <si>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</si>
  <si>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</si>
  <si>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</si>
  <si>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</si>
  <si>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</si>
  <si>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</si>
  <si>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</si>
  <si>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</si>
  <si>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</si>
  <si>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</si>
  <si>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</si>
  <si>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</si>
  <si>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</si>
  <si>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</si>
  <si>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</si>
  <si>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</si>
  <si>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</si>
  <si>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</si>
  <si>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</si>
  <si>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</si>
  <si>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</si>
  <si>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</si>
  <si>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</si>
  <si>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</si>
  <si>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</si>
  <si>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</si>
  <si>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</si>
  <si>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</si>
  <si>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</si>
  <si>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</si>
  <si>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</si>
  <si>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</si>
  <si>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</si>
  <si>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</si>
  <si>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</si>
  <si>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</si>
  <si>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</si>
  <si>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</si>
  <si>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</si>
  <si>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</si>
  <si>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</si>
  <si>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</si>
  <si>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</si>
  <si>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</si>
  <si>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</si>
  <si>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</si>
  <si>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</si>
  <si>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</si>
  <si>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</si>
  <si>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</si>
  <si>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</si>
  <si>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</si>
  <si>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</si>
  <si>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</si>
  <si>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</si>
  <si>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</si>
  <si>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</si>
  <si>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</si>
  <si>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</si>
  <si>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</si>
  <si>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</si>
  <si>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</si>
  <si>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</si>
  <si>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</si>
  <si>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</si>
  <si>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</si>
  <si>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</si>
  <si>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</si>
  <si>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</si>
  <si>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</si>
  <si>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</si>
  <si>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</si>
  <si>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</si>
  <si>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</si>
  <si>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</si>
  <si>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</si>
  <si>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</si>
  <si>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</si>
  <si>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</si>
  <si>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</si>
  <si>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</si>
  <si>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</si>
  <si>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</si>
  <si>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</si>
  <si>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</si>
  <si>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</si>
  <si>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</si>
  <si>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</si>
  <si>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</si>
  <si>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</si>
  <si>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</si>
  <si>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</si>
  <si>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</si>
  <si>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</si>
  <si>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</si>
  <si>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</si>
  <si>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</si>
  <si>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</si>
  <si>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</si>
  <si>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</si>
  <si>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</si>
  <si>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</si>
  <si>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</si>
  <si>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</si>
  <si>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</si>
  <si>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</si>
  <si>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</si>
  <si>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</si>
  <si>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</si>
  <si>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</si>
  <si>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</si>
  <si>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</si>
  <si>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</si>
  <si>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</si>
  <si>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</si>
  <si>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</si>
  <si>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</si>
  <si>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</si>
  <si>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</si>
  <si>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</si>
  <si>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</si>
  <si>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</si>
  <si>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</si>
  <si>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</si>
  <si>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</si>
  <si>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</si>
  <si>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</si>
  <si>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</si>
  <si>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</si>
  <si>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</si>
  <si>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</si>
  <si>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</si>
  <si>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</si>
  <si>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</si>
  <si>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</si>
  <si>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</si>
  <si>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</si>
  <si>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</si>
  <si>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</si>
  <si>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</si>
  <si>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</si>
  <si>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</si>
  <si>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</si>
  <si>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</si>
  <si>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</si>
  <si>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</si>
  <si>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</si>
  <si>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</si>
  <si>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</si>
  <si>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</si>
  <si>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</si>
  <si>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</si>
  <si>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</si>
  <si>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</si>
  <si>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</si>
  <si>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</si>
  <si>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</si>
  <si>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</si>
  <si>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</si>
  <si>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</si>
  <si>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</si>
  <si>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</si>
  <si>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</si>
  <si>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</si>
  <si>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</si>
  <si>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</si>
  <si>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</si>
  <si>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</si>
  <si>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</si>
  <si>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</si>
  <si>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</si>
  <si>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</si>
  <si>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</si>
  <si>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</si>
  <si>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</si>
  <si>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</si>
  <si>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</si>
  <si>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</si>
  <si>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</si>
  <si>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</si>
  <si>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</si>
  <si>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</si>
  <si>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</si>
  <si>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</si>
  <si>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</si>
  <si>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</si>
  <si>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</si>
  <si>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</si>
  <si>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</si>
  <si>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</si>
  <si>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</si>
  <si>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</si>
  <si>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</si>
  <si>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</si>
  <si>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</si>
  <si>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</si>
  <si>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</si>
  <si>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</si>
  <si>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</si>
  <si>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</si>
  <si>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</si>
  <si>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</si>
  <si>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</si>
  <si>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</si>
  <si>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</si>
  <si>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</si>
  <si>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</si>
  <si>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</si>
  <si>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</si>
  <si>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</si>
  <si>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</si>
  <si>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</si>
  <si>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</si>
  <si>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</si>
  <si>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</si>
  <si>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</si>
  <si>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</si>
  <si>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</si>
  <si>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</si>
  <si>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</si>
  <si>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</si>
  <si>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</si>
  <si>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</si>
  <si>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</si>
  <si>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</si>
  <si>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</si>
  <si>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</si>
  <si>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</si>
  <si>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</si>
  <si>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</si>
  <si>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</si>
  <si>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</si>
  <si>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</si>
  <si>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</si>
  <si>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</si>
  <si>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</si>
  <si>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</si>
  <si>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</si>
  <si>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</si>
  <si>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</si>
  <si>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</si>
  <si>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</si>
  <si>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</si>
  <si>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</si>
  <si>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</si>
  <si>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</si>
  <si>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</si>
  <si>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</si>
  <si>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</si>
  <si>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</si>
  <si>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</si>
  <si>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</si>
  <si>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</si>
  <si>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</si>
  <si>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</si>
  <si>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</si>
  <si>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</si>
  <si>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</si>
  <si>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</si>
  <si>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</si>
  <si>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</si>
  <si>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</si>
  <si>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</si>
  <si>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</si>
  <si>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</si>
  <si>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</si>
  <si>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</si>
  <si>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</si>
  <si>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</si>
  <si>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</si>
  <si>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</si>
  <si>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</si>
  <si>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</si>
  <si>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</si>
  <si>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</si>
  <si>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</si>
  <si>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</si>
  <si>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</si>
  <si>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</si>
  <si>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</si>
  <si>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</si>
  <si>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</si>
  <si>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</si>
  <si>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</si>
  <si>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</si>
  <si>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</si>
  <si>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</si>
  <si>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</si>
  <si>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</si>
  <si>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</si>
  <si>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</si>
  <si>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</si>
  <si>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</si>
  <si>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</si>
  <si>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</si>
  <si>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</si>
  <si>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</si>
  <si>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</si>
  <si>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</si>
  <si>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</si>
  <si>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</si>
  <si>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</si>
  <si>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</si>
  <si>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</si>
  <si>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</si>
  <si>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</si>
  <si>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</si>
  <si>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</si>
  <si>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</si>
  <si>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</si>
  <si>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</si>
  <si>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</si>
  <si>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</si>
  <si>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</si>
  <si>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</si>
  <si>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</si>
  <si>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</si>
  <si>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</si>
  <si>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</si>
  <si>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</si>
  <si>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</si>
  <si>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</si>
  <si>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</si>
  <si>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</si>
  <si>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</si>
  <si>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</si>
  <si>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</si>
  <si>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</si>
  <si>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</si>
  <si>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</si>
  <si>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</si>
  <si>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</si>
  <si>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</si>
  <si>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</si>
  <si>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</si>
  <si>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</si>
  <si>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</si>
  <si>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</si>
  <si>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</si>
  <si>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</si>
  <si>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</si>
  <si>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</si>
  <si>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</si>
  <si>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</si>
  <si>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</si>
  <si>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</si>
  <si>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</si>
  <si>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</si>
  <si>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</si>
  <si>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</si>
  <si>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</si>
  <si>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</si>
  <si>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</si>
  <si>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</si>
  <si>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</si>
  <si>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</si>
  <si>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</si>
  <si>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</si>
  <si>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</si>
  <si>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</si>
  <si>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</si>
  <si>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</si>
  <si>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</si>
  <si>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</si>
  <si>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</si>
  <si>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</si>
  <si>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</si>
  <si>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</si>
  <si>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</si>
  <si>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</si>
  <si>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</si>
  <si>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</si>
  <si>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</si>
  <si>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</si>
  <si>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</si>
  <si>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</si>
  <si>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</si>
  <si>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</si>
  <si>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</si>
  <si>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</si>
  <si>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</si>
  <si>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</si>
  <si>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</si>
  <si>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</si>
  <si>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</si>
  <si>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</si>
  <si>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</si>
  <si>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</si>
  <si>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</si>
  <si>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</si>
  <si>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</si>
  <si>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</si>
  <si>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</si>
  <si>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</si>
  <si>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</si>
  <si>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</si>
  <si>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</si>
  <si>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</si>
  <si>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</si>
  <si>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</si>
  <si>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</si>
  <si>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</si>
  <si>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</si>
  <si>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</si>
  <si>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</si>
  <si>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</si>
  <si>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</si>
  <si>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</si>
  <si>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</si>
  <si>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</si>
  <si>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</si>
  <si>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</si>
  <si>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</si>
  <si>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</si>
  <si>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</si>
  <si>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</si>
  <si>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</si>
  <si>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</si>
  <si>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</si>
  <si>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</si>
  <si>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</si>
  <si>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</si>
  <si>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</si>
  <si>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</si>
  <si>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</si>
  <si>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</si>
  <si>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</si>
  <si>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</si>
  <si>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</si>
  <si>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</si>
  <si>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</si>
  <si>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</si>
  <si>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</si>
  <si>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</si>
  <si>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</si>
  <si>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</si>
  <si>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</si>
  <si>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</si>
  <si>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</si>
  <si>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</si>
  <si>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</si>
  <si>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</si>
  <si>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</si>
  <si>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</si>
  <si>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</si>
  <si>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</si>
  <si>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</si>
  <si>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</si>
  <si>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</si>
  <si>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</si>
  <si>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</si>
  <si>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</si>
  <si>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</si>
  <si>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</si>
  <si>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</si>
  <si>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</si>
  <si>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</si>
  <si>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</si>
  <si>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</si>
  <si>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</si>
  <si>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</si>
  <si>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</si>
  <si>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</si>
  <si>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</si>
  <si>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</si>
  <si>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</si>
  <si>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</si>
  <si>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</si>
  <si>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</si>
  <si>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</si>
  <si>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</si>
  <si>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</si>
  <si>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</si>
  <si>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</si>
  <si>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</si>
  <si>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</si>
  <si>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</si>
  <si>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</si>
  <si>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</si>
  <si>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</si>
  <si>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</si>
  <si>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</si>
  <si>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</si>
  <si>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</si>
  <si>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</si>
  <si>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</si>
  <si>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</si>
  <si>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</si>
  <si>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</si>
  <si>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</si>
  <si>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</si>
  <si>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</si>
  <si>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</si>
  <si>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</si>
  <si>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</si>
  <si>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</si>
  <si>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</si>
  <si>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</si>
  <si>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</si>
  <si>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</si>
  <si>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</si>
  <si>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</si>
  <si>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</si>
  <si>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</si>
  <si>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</si>
  <si>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</si>
  <si>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</si>
  <si>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</si>
  <si>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</si>
  <si>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</si>
  <si>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</si>
  <si>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</si>
  <si>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</si>
  <si>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</si>
  <si>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</si>
  <si>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</si>
  <si>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</si>
  <si>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</si>
  <si>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</si>
  <si>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</si>
  <si>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</si>
  <si>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</si>
  <si>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</si>
  <si>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</si>
  <si>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</si>
  <si>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</si>
  <si>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</si>
  <si>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</si>
  <si>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</si>
  <si>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</si>
  <si>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</si>
  <si>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</si>
  <si>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</si>
  <si>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</si>
  <si>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</si>
  <si>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</si>
  <si>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</si>
  <si>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</si>
  <si>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</si>
  <si>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</si>
  <si>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</si>
  <si>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</si>
  <si>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</si>
  <si>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</si>
  <si>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</si>
  <si>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</si>
  <si>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</si>
  <si>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</si>
  <si>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</si>
  <si>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</si>
  <si>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</si>
  <si>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</si>
  <si>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</si>
  <si>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</si>
  <si>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</si>
  <si>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</si>
  <si>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</si>
  <si>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</si>
  <si>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</si>
  <si>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</si>
  <si>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</si>
  <si>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</si>
  <si>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</si>
  <si>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</si>
  <si>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</si>
  <si>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</si>
  <si>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</si>
  <si>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</si>
  <si>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</si>
  <si>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</si>
  <si>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</si>
  <si>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</si>
  <si>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</si>
  <si>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</si>
  <si>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</si>
  <si>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</si>
  <si>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</si>
  <si>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</si>
  <si>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</si>
  <si>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</si>
  <si>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</si>
  <si>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</si>
  <si>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</si>
  <si>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</si>
  <si>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</si>
  <si>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</si>
  <si>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</si>
  <si>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</si>
  <si>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</si>
  <si>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</si>
  <si>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</si>
  <si>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</si>
  <si>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</si>
  <si>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</si>
  <si>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</si>
  <si>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</si>
  <si>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</si>
  <si>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</si>
  <si>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</si>
  <si>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</si>
  <si>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</si>
  <si>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</si>
  <si>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</si>
  <si>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</si>
  <si>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</si>
  <si>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</si>
  <si>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</si>
  <si>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</si>
  <si>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</si>
  <si>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</si>
  <si>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</si>
  <si>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</si>
  <si>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</si>
  <si>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</si>
  <si>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</si>
  <si>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</si>
  <si>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</si>
  <si>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</si>
  <si>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</si>
  <si>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</si>
  <si>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</si>
  <si>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</si>
  <si>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</si>
  <si>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</si>
  <si>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</si>
  <si>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</si>
  <si>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</si>
  <si>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</si>
  <si>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</si>
  <si>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</si>
  <si>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</si>
  <si>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</si>
  <si>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</si>
  <si>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</si>
  <si>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</si>
  <si>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</si>
  <si>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</si>
  <si>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</si>
  <si>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</si>
  <si>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</si>
  <si>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</si>
  <si>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</si>
  <si>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</si>
  <si>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</si>
  <si>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</si>
  <si>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</si>
  <si>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</si>
  <si>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</si>
  <si>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</si>
  <si>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</si>
  <si>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</si>
  <si>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</si>
  <si>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</si>
  <si>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</si>
  <si>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</si>
  <si>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</si>
  <si>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</si>
  <si>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</si>
  <si>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</si>
  <si>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</si>
  <si>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</si>
  <si>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</si>
  <si>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</si>
  <si>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</si>
  <si>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</si>
  <si>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</si>
  <si>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</si>
  <si>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</si>
  <si>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</si>
  <si>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</si>
  <si>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</si>
  <si>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</si>
  <si>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</si>
  <si>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</si>
  <si>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</si>
  <si>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</si>
  <si>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</si>
  <si>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</si>
  <si>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</si>
  <si>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</si>
  <si>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</si>
  <si>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</si>
  <si>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</si>
  <si>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</si>
  <si>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</si>
  <si>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</si>
  <si>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</si>
  <si>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</si>
  <si>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</si>
  <si>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</si>
  <si>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</si>
  <si>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</si>
  <si>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</si>
  <si>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</si>
  <si>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</si>
  <si>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</si>
  <si>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</si>
  <si>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</si>
  <si>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</si>
  <si>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</si>
  <si>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</si>
  <si>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</si>
  <si>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</si>
  <si>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</si>
  <si>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</si>
  <si>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</si>
  <si>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</si>
  <si>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</si>
  <si>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</si>
  <si>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</si>
  <si>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</si>
  <si>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</si>
  <si>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</si>
  <si>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</si>
  <si>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</si>
  <si>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</si>
  <si>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</si>
  <si>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</si>
  <si>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</si>
  <si>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</si>
  <si>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</si>
  <si>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</si>
  <si>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</si>
  <si>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</si>
  <si>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</si>
  <si>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</si>
  <si>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</si>
  <si>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</si>
  <si>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</si>
  <si>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</si>
  <si>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</si>
  <si>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</si>
  <si>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</si>
  <si>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</si>
  <si>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</si>
  <si>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</si>
  <si>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</si>
  <si>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</si>
  <si>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</si>
  <si>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</si>
  <si>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</si>
  <si>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</si>
  <si>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</si>
  <si>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</si>
  <si>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</si>
  <si>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</si>
  <si>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</si>
  <si>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</si>
  <si>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</si>
  <si>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</si>
  <si>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</si>
  <si>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</si>
  <si>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</si>
  <si>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</si>
  <si>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</si>
  <si>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</si>
  <si>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</si>
  <si>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</si>
  <si>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</si>
  <si>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</si>
  <si>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</si>
  <si>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</si>
  <si>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</si>
  <si>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</si>
  <si>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</si>
  <si>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</si>
  <si>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</si>
  <si>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</si>
  <si>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</si>
  <si>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</si>
  <si>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</si>
  <si>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</si>
  <si>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</si>
  <si>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</si>
  <si>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</si>
  <si>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</si>
  <si>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</si>
  <si>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</si>
  <si>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</si>
  <si>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</si>
  <si>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</si>
  <si>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</si>
  <si>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</si>
  <si>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</si>
  <si>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</si>
  <si>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</si>
  <si>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</si>
  <si>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</si>
  <si>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</si>
  <si>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</si>
  <si>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</si>
  <si>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</si>
  <si>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</si>
  <si>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</si>
  <si>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</si>
  <si>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</si>
  <si>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</si>
  <si>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</si>
  <si>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</si>
  <si>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</si>
  <si>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</si>
  <si>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</si>
  <si>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</si>
  <si>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</si>
  <si>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</si>
  <si>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</si>
  <si>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</si>
  <si>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</si>
  <si>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</si>
  <si>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</si>
  <si>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</si>
  <si>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</si>
  <si>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</si>
  <si>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</si>
  <si>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</si>
  <si>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</si>
  <si>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</si>
  <si>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</si>
  <si>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</si>
  <si>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</si>
  <si>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</si>
  <si>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</si>
  <si>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</si>
  <si>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</si>
  <si>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</si>
  <si>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</si>
  <si>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</si>
  <si>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</si>
  <si>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</si>
  <si>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</si>
  <si>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</si>
  <si>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</si>
  <si>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</si>
  <si>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</si>
  <si>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</si>
  <si>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</si>
  <si>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</si>
  <si>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</si>
  <si>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</si>
  <si>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</si>
  <si>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</si>
  <si>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</si>
  <si>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</si>
  <si>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</si>
  <si>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</si>
  <si>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</si>
  <si>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</si>
  <si>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</si>
  <si>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</si>
  <si>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</si>
  <si>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</si>
  <si>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</si>
  <si>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</si>
  <si>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</si>
  <si>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</si>
  <si>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</si>
  <si>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</si>
  <si>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</si>
  <si>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</si>
  <si>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</si>
  <si>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</si>
  <si>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</si>
  <si>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</si>
  <si>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</si>
  <si>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</si>
  <si>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</si>
  <si>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</si>
  <si>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</si>
  <si>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</si>
  <si>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</si>
  <si>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</si>
  <si>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</si>
  <si>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</si>
  <si>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</si>
  <si>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</si>
  <si>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</si>
  <si>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</si>
  <si>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</si>
  <si>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</si>
  <si>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</si>
  <si>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</si>
  <si>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</si>
  <si>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</si>
  <si>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</si>
  <si>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</si>
  <si>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</si>
  <si>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</si>
  <si>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</si>
  <si>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</si>
  <si>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</si>
  <si>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</si>
  <si>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</si>
  <si>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</si>
  <si>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</si>
  <si>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</si>
  <si>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</si>
  <si>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</si>
  <si>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</si>
  <si>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</si>
  <si>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</si>
  <si>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</si>
  <si>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</si>
  <si>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</si>
  <si>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</si>
  <si>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</si>
  <si>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</si>
  <si>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</si>
  <si>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</si>
  <si>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</si>
  <si>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</si>
  <si>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</si>
  <si>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</si>
  <si>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</si>
  <si>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</si>
  <si>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</si>
  <si>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</si>
  <si>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</si>
  <si>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</si>
  <si>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</si>
  <si>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</si>
  <si>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</si>
  <si>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</si>
  <si>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</si>
  <si>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</si>
  <si>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</si>
  <si>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</si>
  <si>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</si>
  <si>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</si>
  <si>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</si>
  <si>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</si>
  <si>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</si>
  <si>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</si>
  <si>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</si>
  <si>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</si>
  <si>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</si>
  <si>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</si>
  <si>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</si>
  <si>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</si>
  <si>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</si>
  <si>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</si>
  <si>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</si>
  <si>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</si>
  <si>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</si>
  <si>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</si>
  <si>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</si>
  <si>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</si>
  <si>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</si>
  <si>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</si>
  <si>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</si>
  <si>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</si>
  <si>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</si>
  <si>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</si>
  <si>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</si>
  <si>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</si>
  <si>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</si>
  <si>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</si>
  <si>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</si>
  <si>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</si>
  <si>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</si>
  <si>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</si>
  <si>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</si>
  <si>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</si>
  <si>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</si>
  <si>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</si>
  <si>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</si>
  <si>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</si>
  <si>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</si>
  <si>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</si>
  <si>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</si>
  <si>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</si>
  <si>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</si>
  <si>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</si>
  <si>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</si>
  <si>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</si>
  <si>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</si>
  <si>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</si>
  <si>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</si>
  <si>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</si>
  <si>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</si>
  <si>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</si>
  <si>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</si>
  <si>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</si>
  <si>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</si>
  <si>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</si>
  <si>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</si>
  <si>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</si>
  <si>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</si>
  <si>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</si>
  <si>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</si>
  <si>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</si>
  <si>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</si>
  <si>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</si>
  <si>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</si>
  <si>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</si>
  <si>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</si>
  <si>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</si>
  <si>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</si>
  <si>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</si>
  <si>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</si>
  <si>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</si>
  <si>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</si>
  <si>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</si>
  <si>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</si>
  <si>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</si>
  <si>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</si>
  <si>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</si>
  <si>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</si>
  <si>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</si>
  <si>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</si>
  <si>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</si>
  <si>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</si>
  <si>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</si>
  <si>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</si>
  <si>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</si>
  <si>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</si>
  <si>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</si>
  <si>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</si>
  <si>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</si>
  <si>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</si>
  <si>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</si>
  <si>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</si>
  <si>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</si>
  <si>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</si>
  <si>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</si>
  <si>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</si>
  <si>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</si>
  <si>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</si>
  <si>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</si>
  <si>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</si>
  <si>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</si>
  <si>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</si>
  <si>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</si>
  <si>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</si>
  <si>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</si>
  <si>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</si>
  <si>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</si>
  <si>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</si>
  <si>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</si>
  <si>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</si>
  <si>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</si>
  <si>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</si>
  <si>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</si>
  <si>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</si>
  <si>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</si>
  <si>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</si>
  <si>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</si>
  <si>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</si>
  <si>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</si>
  <si>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</si>
  <si>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</si>
  <si>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</si>
  <si>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</si>
  <si>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</si>
  <si>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</si>
  <si>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</si>
  <si>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</si>
  <si>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</si>
  <si>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</si>
  <si>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</si>
  <si>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</si>
  <si>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</si>
  <si>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</si>
  <si>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</si>
  <si>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</si>
  <si>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</si>
  <si>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</si>
  <si>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</si>
  <si>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</si>
  <si>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</si>
  <si>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</si>
  <si>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</si>
  <si>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</si>
  <si>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</si>
  <si>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</si>
  <si>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</si>
  <si>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</si>
  <si>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</si>
  <si>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</si>
  <si>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</si>
  <si>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</si>
  <si>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</si>
  <si>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</si>
  <si>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</si>
  <si>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</si>
  <si>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</si>
  <si>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</si>
  <si>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</si>
  <si>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</si>
  <si>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</si>
  <si>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</si>
  <si>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</si>
  <si>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</si>
  <si>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</si>
  <si>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</si>
  <si>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</si>
  <si>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</si>
  <si>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</si>
  <si>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</si>
  <si>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</si>
  <si>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</si>
  <si>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</si>
  <si>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</si>
  <si>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</si>
  <si>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</si>
  <si>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</si>
  <si>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</si>
  <si>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</si>
  <si>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</si>
  <si>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</si>
  <si>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</si>
  <si>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</si>
  <si>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</si>
  <si>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</si>
  <si>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</si>
  <si>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</si>
  <si>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</si>
  <si>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</si>
  <si>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</si>
  <si>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</si>
  <si>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</si>
  <si>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</si>
  <si>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</si>
  <si>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</si>
  <si>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</si>
  <si>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</si>
  <si>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</si>
  <si>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</si>
  <si>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</si>
  <si>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</si>
  <si>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</si>
  <si>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</si>
  <si>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</si>
  <si>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</si>
  <si>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</si>
  <si>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</si>
  <si>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</si>
  <si>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</si>
  <si>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</si>
  <si>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</si>
  <si>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</si>
  <si>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</si>
  <si>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</si>
  <si>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</si>
  <si>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</si>
  <si>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</si>
  <si>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</si>
  <si>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</si>
  <si>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</si>
  <si>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</si>
  <si>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</si>
  <si>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</si>
  <si>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</si>
  <si>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</si>
  <si>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</si>
  <si>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</si>
  <si>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</si>
  <si>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</si>
  <si>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</si>
  <si>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</si>
  <si>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</si>
  <si>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</si>
  <si>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</si>
  <si>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</si>
  <si>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</si>
  <si>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</si>
  <si>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</si>
  <si>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</si>
  <si>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</si>
  <si>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</si>
  <si>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</si>
  <si>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</si>
  <si>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</si>
  <si>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</si>
  <si>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</si>
  <si>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</si>
  <si>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</si>
  <si>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</si>
  <si>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</si>
  <si>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</si>
  <si>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</si>
  <si>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</si>
  <si>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</si>
  <si>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</si>
  <si>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</si>
  <si>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</si>
  <si>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</si>
  <si>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</si>
  <si>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</si>
  <si>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</si>
  <si>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</si>
  <si>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</si>
  <si>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</si>
  <si>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</si>
  <si>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</si>
  <si>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</si>
  <si>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</si>
  <si>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</si>
  <si>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</si>
  <si>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</si>
  <si>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</si>
  <si>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</si>
  <si>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</si>
  <si>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</si>
  <si>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</si>
  <si>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</si>
  <si>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</si>
  <si>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</si>
  <si>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</si>
  <si>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</si>
  <si>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</si>
  <si>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</si>
  <si>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</si>
  <si>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</si>
  <si>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</si>
  <si>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</si>
  <si>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</si>
  <si>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</si>
  <si>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</si>
  <si>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</si>
  <si>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</si>
  <si>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</si>
  <si>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</si>
  <si>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</si>
  <si>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</si>
  <si>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</si>
  <si>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</si>
  <si>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</si>
  <si>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</si>
  <si>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</si>
  <si>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</si>
  <si>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</si>
  <si>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</si>
  <si>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</si>
  <si>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</si>
  <si>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</si>
  <si>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</si>
  <si>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</si>
  <si>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</si>
  <si>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</si>
  <si>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</si>
  <si>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</si>
  <si>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</si>
  <si>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</si>
  <si>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</si>
  <si>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</si>
  <si>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</si>
  <si>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</si>
  <si>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</si>
  <si>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</si>
  <si>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</si>
  <si>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</si>
  <si>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</si>
  <si>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</si>
  <si>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</si>
  <si>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</si>
  <si>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</si>
  <si>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</si>
  <si>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</si>
  <si>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</si>
  <si>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</si>
  <si>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</si>
  <si>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</si>
  <si>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</si>
  <si>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</si>
  <si>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</si>
  <si>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</si>
  <si>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</si>
  <si>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</si>
  <si>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</si>
  <si>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</si>
  <si>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</si>
  <si>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</si>
  <si>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</si>
  <si>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</si>
  <si>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</si>
  <si>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</si>
  <si>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</si>
  <si>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</si>
  <si>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</si>
  <si>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</si>
  <si>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</si>
  <si>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</si>
  <si>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</si>
  <si>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</si>
  <si>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</si>
  <si>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</si>
  <si>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</si>
  <si>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</si>
  <si>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</si>
  <si>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</si>
  <si>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</si>
  <si>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</si>
  <si>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</si>
  <si>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</si>
  <si>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</si>
  <si>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</si>
  <si>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</si>
  <si>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</si>
  <si>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</si>
  <si>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</si>
  <si>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</si>
  <si>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</si>
  <si>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</si>
  <si>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</si>
  <si>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</si>
  <si>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</si>
  <si>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</si>
  <si>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</si>
  <si>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</si>
  <si>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</si>
  <si>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</si>
  <si>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</si>
  <si>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</si>
  <si>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</si>
  <si>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</si>
  <si>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</si>
  <si>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</si>
  <si>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</si>
  <si>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</si>
  <si>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</si>
  <si>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</si>
  <si>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</si>
  <si>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</si>
  <si>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</si>
  <si>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</si>
  <si>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</si>
  <si>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</si>
  <si>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</si>
  <si>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</si>
  <si>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</si>
  <si>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</si>
  <si>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</si>
  <si>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</si>
  <si>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</si>
  <si>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</si>
  <si>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</si>
  <si>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</si>
  <si>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</si>
  <si>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</si>
  <si>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</si>
  <si>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</si>
  <si>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</si>
  <si>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</si>
  <si>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</si>
  <si>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</si>
  <si>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</si>
  <si>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</si>
  <si>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</si>
  <si>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</si>
  <si>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</si>
  <si>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</si>
  <si>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</si>
  <si>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</si>
  <si>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</si>
  <si>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</si>
  <si>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</si>
  <si>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</si>
  <si>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</si>
  <si>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</si>
  <si>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</si>
  <si>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</si>
  <si>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</si>
  <si>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</si>
  <si>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</si>
  <si>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</si>
  <si>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</si>
  <si>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</si>
  <si>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</si>
  <si>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</si>
  <si>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</si>
  <si>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</si>
  <si>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</si>
  <si>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</si>
  <si>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</si>
  <si>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</si>
  <si>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</si>
  <si>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</si>
  <si>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</si>
  <si>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</si>
  <si>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</si>
  <si>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</si>
  <si>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</si>
  <si>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</si>
  <si>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</si>
  <si>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</si>
  <si>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</si>
  <si>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</si>
  <si>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</si>
  <si>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</si>
  <si>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</si>
  <si>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</si>
  <si>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</si>
  <si>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</si>
  <si>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</si>
  <si>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</si>
  <si>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</si>
  <si>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</si>
  <si>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</si>
  <si>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</si>
  <si>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</si>
  <si>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</si>
  <si>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</si>
  <si>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</si>
  <si>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</si>
  <si>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</si>
  <si>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</si>
  <si>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</si>
  <si>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</si>
  <si>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</si>
  <si>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</si>
  <si>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</si>
  <si>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</si>
  <si>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</si>
  <si>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</si>
  <si>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</si>
  <si>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</si>
  <si>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</si>
  <si>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</si>
  <si>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</si>
  <si>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</si>
  <si>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</si>
  <si>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</si>
  <si>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</si>
  <si>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</si>
  <si>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</si>
  <si>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</si>
  <si>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</si>
  <si>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</si>
  <si>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</si>
  <si>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</si>
  <si>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</si>
  <si>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</si>
  <si>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</si>
  <si>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</si>
  <si>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</si>
  <si>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</si>
  <si>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</si>
  <si>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</si>
  <si>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</si>
  <si>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</si>
  <si>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</si>
  <si>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</si>
  <si>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</si>
  <si>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</si>
  <si>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</si>
  <si>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</si>
  <si>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</si>
  <si>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</si>
  <si>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</si>
  <si>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</si>
  <si>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</si>
  <si>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</si>
  <si>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</si>
  <si>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</si>
  <si>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</si>
  <si>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</si>
  <si>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</si>
  <si>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</si>
  <si>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</si>
  <si>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</si>
  <si>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</si>
  <si>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</si>
  <si>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</si>
  <si>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</si>
  <si>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</si>
  <si>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</si>
  <si>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</si>
  <si>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</si>
  <si>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</si>
  <si>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</si>
  <si>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</si>
  <si>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</si>
  <si>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</si>
  <si>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</si>
  <si>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</si>
  <si>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</si>
  <si>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</si>
  <si>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</si>
  <si>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</si>
  <si>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</si>
  <si>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</si>
  <si>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</si>
  <si>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</si>
  <si>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</si>
  <si>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</si>
  <si>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</si>
  <si>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</si>
  <si>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</si>
  <si>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</si>
  <si>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</si>
  <si>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</si>
  <si>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</si>
  <si>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</si>
  <si>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</si>
  <si>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</si>
  <si>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</si>
  <si>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</si>
  <si>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</si>
  <si>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</si>
  <si>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</si>
  <si>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</si>
  <si>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</si>
  <si>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</si>
  <si>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</si>
  <si>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</si>
  <si>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</si>
  <si>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</si>
  <si>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</si>
  <si>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</si>
  <si>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</si>
  <si>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</si>
  <si>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</si>
  <si>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</si>
  <si>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</si>
  <si>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</si>
  <si>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</si>
  <si>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</si>
  <si>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</si>
  <si>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</si>
  <si>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</si>
  <si>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</si>
  <si>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</si>
  <si>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</si>
  <si>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</si>
  <si>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</si>
  <si>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</si>
  <si>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</si>
  <si>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</si>
  <si>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</si>
  <si>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</si>
  <si>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</si>
  <si>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</si>
  <si>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</si>
  <si>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</si>
  <si>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</si>
  <si>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</si>
  <si>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</si>
  <si>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</si>
  <si>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</si>
  <si>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</si>
  <si>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</si>
  <si>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</si>
  <si>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</si>
  <si>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</si>
  <si>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</si>
  <si>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</si>
  <si>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</si>
  <si>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</si>
  <si>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</si>
  <si>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</si>
  <si>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</si>
  <si>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</si>
  <si>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</si>
  <si>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</si>
  <si>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</si>
  <si>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</si>
  <si>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</si>
  <si>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</si>
  <si>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</si>
  <si>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</si>
  <si>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</si>
  <si>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</si>
  <si>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</si>
  <si>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</si>
  <si>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</si>
  <si>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</si>
  <si>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</si>
  <si>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</si>
  <si>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</si>
  <si>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</si>
  <si>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</si>
  <si>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</si>
  <si>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</si>
  <si>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</si>
  <si>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</si>
  <si>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</si>
  <si>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</si>
  <si>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</si>
  <si>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</si>
  <si>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</si>
  <si>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</si>
  <si>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</si>
  <si>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</si>
  <si>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</si>
  <si>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</si>
  <si>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</si>
  <si>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</si>
  <si>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</si>
  <si>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</si>
  <si>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</si>
  <si>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</si>
  <si>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</si>
  <si>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</si>
  <si>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</si>
  <si>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</si>
  <si>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</si>
  <si>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</si>
  <si>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</si>
  <si>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</si>
  <si>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</si>
  <si>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</si>
  <si>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</si>
  <si>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</si>
  <si>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</si>
  <si>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</si>
  <si>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</si>
  <si>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</si>
  <si>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</si>
  <si>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</si>
  <si>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</si>
  <si>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</si>
  <si>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</si>
  <si>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</si>
  <si>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</si>
  <si>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</si>
  <si>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</si>
  <si>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</si>
  <si>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</si>
  <si>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</si>
  <si>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</si>
  <si>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</si>
  <si>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</si>
  <si>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</si>
  <si>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</si>
  <si>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</si>
  <si>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</si>
  <si>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</si>
  <si>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</si>
  <si>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</si>
  <si>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</si>
  <si>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</si>
  <si>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</si>
  <si>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</si>
  <si>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</si>
  <si>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</si>
  <si>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</si>
  <si>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</si>
  <si>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</si>
  <si>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</si>
  <si>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</si>
  <si>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</si>
  <si>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</si>
  <si>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</si>
  <si>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</si>
  <si>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</si>
  <si>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</si>
  <si>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</si>
  <si>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</si>
  <si>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</si>
  <si>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</si>
  <si>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</si>
  <si>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</si>
  <si>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</si>
  <si>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</si>
  <si>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</si>
  <si>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</si>
  <si>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</si>
  <si>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</si>
  <si>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</si>
  <si>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</si>
  <si>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</si>
  <si>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</si>
  <si>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</si>
  <si>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</si>
  <si>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</si>
  <si>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</si>
  <si>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</si>
  <si>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</si>
  <si>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</si>
  <si>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</si>
  <si>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</si>
  <si>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</si>
  <si>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</si>
  <si>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</si>
  <si>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</si>
  <si>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</si>
  <si>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</si>
  <si>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</si>
  <si>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</si>
  <si>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</si>
  <si>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</si>
  <si>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</si>
  <si>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</si>
  <si>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</si>
  <si>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</si>
  <si>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</si>
  <si>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</si>
  <si>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</si>
  <si>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</si>
  <si>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</si>
  <si>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</si>
  <si>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</si>
  <si>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</si>
  <si>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</si>
  <si>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</si>
  <si>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</si>
  <si>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</si>
  <si>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</si>
  <si>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</si>
  <si>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</si>
  <si>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</si>
  <si>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</si>
  <si>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</si>
  <si>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</si>
  <si>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</si>
  <si>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</si>
  <si>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</si>
  <si>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</si>
  <si>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</si>
  <si>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</si>
  <si>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</si>
  <si>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</si>
  <si>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</si>
  <si>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</si>
  <si>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</si>
  <si>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</si>
  <si>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</si>
  <si>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</si>
  <si>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</si>
  <si>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</si>
  <si>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</si>
  <si>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</si>
  <si>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</si>
  <si>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</si>
  <si>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</si>
  <si>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</si>
  <si>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</si>
  <si>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</si>
  <si>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</si>
  <si>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</si>
  <si>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</si>
  <si>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</si>
  <si>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</si>
  <si>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</si>
  <si>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</si>
  <si>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</si>
  <si>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</si>
  <si>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</si>
  <si>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</si>
  <si>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</si>
  <si>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</si>
  <si>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</si>
  <si>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</si>
  <si>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</si>
  <si>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</si>
  <si>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</si>
  <si>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</si>
  <si>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</si>
  <si>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</si>
  <si>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</si>
  <si>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</si>
  <si>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</si>
  <si>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</si>
  <si>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</si>
  <si>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</si>
  <si>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</si>
  <si>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</si>
  <si>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</si>
  <si>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</si>
  <si>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</si>
  <si>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</si>
  <si>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</si>
  <si>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</si>
  <si>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</si>
  <si>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</si>
  <si>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</si>
  <si>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</si>
  <si>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</si>
  <si>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</si>
  <si>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</si>
  <si>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</si>
  <si>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</si>
  <si>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</si>
  <si>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</si>
  <si>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</si>
  <si>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</si>
  <si>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</si>
  <si>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</si>
  <si>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</si>
  <si>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</si>
  <si>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</si>
  <si>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</si>
  <si>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</si>
  <si>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</si>
  <si>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</si>
  <si>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</si>
  <si>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</si>
  <si>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</si>
  <si>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</si>
  <si>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</si>
  <si>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</si>
  <si>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</si>
  <si>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</si>
  <si>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</si>
  <si>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</si>
  <si>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</si>
  <si>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</si>
  <si>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</si>
  <si>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</si>
  <si>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</si>
  <si>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</si>
  <si>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</si>
  <si>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</si>
  <si>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</si>
  <si>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</si>
  <si>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</si>
  <si>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</si>
  <si>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</si>
  <si>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</si>
  <si>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</si>
  <si>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</si>
  <si>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</si>
  <si>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</si>
  <si>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</si>
  <si>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</si>
  <si>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</si>
  <si>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</si>
  <si>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</si>
  <si>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</si>
  <si>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</si>
  <si>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</si>
  <si>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</si>
  <si>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</si>
  <si>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</si>
  <si>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</si>
  <si>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</si>
  <si>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</si>
  <si>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</si>
  <si>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</si>
  <si>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</si>
  <si>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</si>
  <si>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</si>
  <si>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</si>
  <si>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</si>
  <si>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</si>
  <si>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</si>
  <si>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</si>
  <si>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</si>
  <si>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</si>
  <si>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</si>
  <si>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</si>
  <si>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</si>
  <si>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</si>
  <si>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</si>
  <si>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</si>
  <si>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</si>
  <si>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</si>
  <si>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</si>
  <si>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</si>
  <si>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</si>
  <si>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</si>
  <si>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</si>
  <si>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</si>
  <si>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</si>
  <si>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</si>
  <si>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</si>
  <si>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</si>
  <si>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</si>
  <si>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</si>
  <si>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</si>
  <si>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</si>
  <si>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</si>
  <si>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</si>
  <si>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</si>
  <si>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</si>
  <si>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</si>
  <si>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</si>
  <si>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</si>
  <si>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</si>
  <si>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</si>
  <si>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</si>
  <si>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</si>
  <si>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</si>
  <si>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</si>
  <si>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</si>
  <si>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</si>
  <si>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</si>
  <si>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</si>
  <si>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</si>
  <si>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</si>
  <si>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</si>
  <si>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</si>
  <si>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</si>
  <si>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</si>
  <si>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</si>
  <si>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</si>
  <si>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</si>
  <si>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</si>
  <si>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</si>
  <si>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</si>
  <si>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</si>
  <si>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</si>
  <si>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</si>
  <si>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</si>
  <si>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</si>
  <si>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</si>
  <si>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</si>
  <si>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</si>
  <si>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</si>
  <si>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</si>
  <si>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</si>
  <si>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</si>
  <si>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</si>
  <si>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</si>
  <si>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</si>
  <si>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</si>
  <si>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</si>
  <si>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</si>
  <si>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</si>
  <si>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</si>
  <si>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</si>
  <si>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</si>
  <si>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</si>
  <si>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</si>
  <si>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</si>
  <si>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</si>
  <si>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</si>
  <si>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</si>
  <si>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</si>
  <si>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</si>
  <si>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</si>
  <si>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</si>
  <si>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</si>
  <si>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</si>
  <si>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</si>
  <si>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</si>
  <si>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</si>
  <si>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</si>
  <si>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</si>
  <si>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</si>
  <si>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</si>
  <si>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</si>
  <si>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</si>
  <si>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</si>
  <si>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</si>
  <si>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</si>
  <si>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</si>
  <si>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</si>
  <si>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</si>
  <si>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</si>
  <si>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</si>
  <si>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</si>
  <si>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</si>
  <si>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</si>
  <si>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</si>
  <si>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</si>
  <si>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</si>
  <si>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</si>
  <si>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</si>
  <si>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</si>
  <si>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</si>
  <si>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</si>
  <si>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</si>
  <si>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</si>
  <si>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</si>
  <si>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</si>
  <si>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</si>
  <si>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</si>
  <si>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</si>
  <si>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</si>
  <si>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</si>
  <si>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</si>
  <si>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</si>
  <si>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</si>
  <si>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</si>
  <si>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</si>
  <si>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</si>
  <si>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</si>
  <si>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</si>
  <si>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</si>
  <si>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</si>
  <si>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</si>
  <si>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</si>
  <si>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</si>
  <si>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</si>
  <si>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</si>
  <si>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</si>
  <si>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</si>
  <si>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</si>
  <si>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</si>
  <si>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</si>
  <si>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</si>
  <si>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</si>
  <si>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</si>
  <si>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</si>
  <si>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</si>
  <si>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</si>
  <si>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</si>
  <si>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</si>
  <si>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</si>
  <si>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</si>
  <si>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</si>
  <si>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</si>
  <si>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</si>
  <si>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</si>
  <si>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</si>
  <si>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</si>
  <si>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</si>
  <si>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</si>
  <si>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</si>
  <si>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</si>
  <si>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</si>
  <si>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</si>
  <si>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</si>
  <si>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</si>
  <si>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</si>
  <si>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</si>
  <si>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</si>
  <si>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</si>
  <si>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</si>
  <si>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</si>
  <si>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</si>
  <si>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</si>
  <si>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</si>
  <si>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</si>
  <si>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</si>
  <si>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</si>
  <si>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</si>
  <si>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</si>
  <si>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</si>
  <si>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</si>
  <si>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</si>
  <si>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</si>
  <si>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</si>
  <si>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</si>
  <si>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</si>
  <si>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</si>
  <si>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</si>
  <si>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</si>
  <si>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</si>
  <si>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</si>
  <si>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</si>
  <si>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</si>
  <si>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</si>
  <si>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</si>
  <si>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</si>
  <si>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</si>
  <si>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</si>
  <si>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</si>
  <si>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</si>
  <si>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</si>
  <si>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</si>
  <si>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</si>
  <si>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</si>
  <si>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</si>
  <si>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</si>
  <si>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</si>
  <si>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</si>
  <si>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</si>
  <si>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</si>
  <si>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</si>
  <si>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</si>
  <si>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</si>
  <si>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</si>
  <si>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</si>
  <si>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</si>
  <si>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</si>
  <si>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</si>
  <si>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</si>
  <si>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</si>
  <si>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</si>
  <si>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</si>
  <si>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</si>
  <si>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</si>
  <si>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</si>
  <si>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</si>
  <si>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</si>
  <si>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</si>
  <si>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</si>
  <si>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</si>
  <si>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</si>
  <si>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</si>
  <si>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</si>
  <si>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</si>
  <si>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</si>
  <si>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</si>
  <si>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</si>
  <si>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</si>
  <si>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</si>
  <si>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</si>
  <si>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</si>
  <si>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</si>
  <si>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</si>
  <si>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</si>
  <si>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</si>
  <si>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</si>
  <si>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</si>
  <si>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</si>
  <si>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</si>
  <si>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</si>
  <si>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</si>
  <si>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</si>
  <si>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</si>
  <si>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</si>
  <si>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</si>
  <si>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</si>
  <si>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</si>
  <si>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</si>
  <si>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</si>
  <si>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</si>
  <si>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</si>
  <si>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</si>
  <si>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</si>
  <si>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</si>
  <si>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</si>
  <si>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</si>
  <si>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</si>
  <si>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</si>
  <si>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</si>
  <si>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</si>
  <si>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</si>
  <si>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</si>
  <si>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</si>
  <si>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</si>
  <si>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</si>
  <si>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</si>
  <si>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</si>
  <si>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</si>
  <si>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</si>
  <si>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</si>
  <si>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</si>
  <si>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</si>
  <si>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</si>
  <si>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</si>
  <si>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</si>
  <si>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</si>
  <si>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</si>
  <si>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</si>
  <si>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</si>
  <si>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</si>
  <si>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</si>
  <si>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</si>
  <si>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</si>
  <si>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</si>
  <si>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</si>
  <si>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</si>
  <si>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</si>
  <si>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</si>
  <si>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</si>
  <si>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</si>
  <si>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</si>
  <si>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</si>
  <si>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</si>
  <si>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</si>
  <si>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</si>
  <si>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</si>
  <si>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</si>
  <si>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</si>
  <si>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</si>
  <si>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</si>
  <si>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</si>
  <si>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</si>
  <si>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</si>
  <si>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</si>
  <si>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</si>
  <si>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</si>
  <si>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</si>
  <si>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</si>
  <si>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</si>
  <si>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</si>
  <si>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</si>
  <si>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</si>
  <si>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</si>
  <si>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</si>
  <si>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</si>
  <si>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</si>
  <si>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</si>
  <si>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</si>
  <si>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</si>
  <si>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</si>
  <si>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</si>
  <si>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</si>
  <si>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</si>
  <si>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</si>
  <si>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</si>
  <si>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</si>
  <si>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</si>
  <si>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</si>
  <si>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</si>
  <si>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</si>
  <si>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</si>
  <si>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</si>
  <si>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</si>
  <si>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</si>
  <si>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</si>
  <si>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</si>
  <si>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</si>
  <si>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</si>
  <si>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</si>
  <si>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</si>
  <si>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</si>
  <si>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</si>
  <si>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</si>
  <si>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</si>
  <si>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</si>
  <si>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</si>
  <si>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</si>
  <si>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</si>
  <si>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</si>
  <si>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</si>
  <si>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</si>
  <si>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</si>
  <si>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</si>
  <si>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</si>
  <si>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</si>
  <si>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</si>
  <si>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</si>
  <si>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</si>
  <si>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</si>
  <si>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</si>
  <si>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</si>
  <si>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</si>
  <si>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</si>
  <si>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</si>
  <si>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</si>
  <si>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</si>
  <si>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</si>
  <si>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</si>
  <si>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</si>
  <si>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</si>
  <si>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</si>
  <si>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</si>
  <si>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</si>
  <si>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</si>
  <si>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</si>
  <si>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</si>
  <si>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</si>
  <si>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</si>
  <si>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</si>
  <si>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</si>
  <si>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</si>
  <si>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</si>
  <si>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</si>
  <si>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</si>
  <si>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</si>
  <si>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</si>
  <si>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</si>
  <si>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</si>
  <si>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</si>
  <si>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</si>
  <si>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</si>
  <si>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</si>
  <si>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</si>
  <si>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</si>
  <si>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</si>
  <si>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</si>
  <si>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</si>
  <si>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</si>
  <si>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</si>
  <si>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</si>
  <si>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</si>
  <si>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</si>
  <si>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</si>
  <si>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</si>
  <si>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</si>
  <si>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</si>
  <si>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</si>
  <si>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</si>
  <si>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</si>
  <si>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</si>
  <si>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</si>
  <si>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</si>
  <si>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</si>
  <si>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</si>
  <si>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</si>
  <si>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</si>
  <si>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</si>
  <si>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</si>
  <si>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</si>
  <si>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</si>
  <si>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</si>
  <si>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</si>
  <si>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</si>
  <si>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</si>
  <si>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</si>
  <si>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</si>
  <si>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</si>
  <si>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</si>
  <si>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</si>
  <si>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</si>
  <si>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</si>
  <si>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</si>
  <si>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</si>
  <si>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</si>
  <si>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</si>
  <si>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</si>
  <si>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</si>
  <si>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</si>
  <si>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</si>
  <si>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</si>
  <si>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</si>
  <si>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</si>
  <si>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</si>
  <si>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</si>
  <si>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</si>
  <si>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</si>
  <si>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</si>
  <si>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</si>
  <si>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</si>
  <si>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</si>
  <si>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</si>
  <si>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</si>
  <si>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</si>
  <si>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</si>
  <si>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</si>
  <si>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</si>
  <si>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</si>
  <si>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</si>
  <si>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</si>
  <si>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</si>
  <si>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</si>
  <si>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</si>
  <si>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</si>
  <si>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</si>
  <si>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</si>
  <si>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</si>
  <si>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</si>
  <si>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</si>
  <si>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</si>
  <si>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</si>
  <si>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</si>
  <si>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</si>
  <si>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</si>
  <si>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</si>
  <si>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</si>
  <si>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</si>
  <si>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</si>
  <si>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</si>
  <si>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</si>
  <si>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</si>
  <si>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</si>
  <si>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</si>
  <si>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</si>
  <si>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</si>
  <si>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</si>
  <si>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</si>
  <si>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</si>
  <si>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</si>
  <si>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</si>
  <si>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</si>
  <si>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</si>
  <si>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</si>
  <si>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</si>
  <si>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</si>
  <si>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</si>
  <si>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</si>
  <si>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</si>
  <si>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</si>
  <si>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</si>
  <si>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</si>
  <si>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</si>
  <si>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</si>
  <si>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</si>
  <si>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</si>
  <si>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</si>
  <si>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</si>
  <si>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</si>
  <si>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</si>
  <si>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</si>
  <si>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</si>
  <si>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</si>
  <si>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</si>
  <si>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</si>
  <si>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</si>
  <si>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</si>
  <si>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</si>
  <si>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</si>
  <si>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</si>
  <si>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</si>
  <si>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</si>
  <si>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</si>
  <si>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</si>
  <si>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</si>
  <si>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</si>
  <si>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</si>
  <si>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</si>
  <si>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</si>
  <si>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</si>
  <si>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</si>
  <si>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</si>
  <si>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</si>
  <si>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</si>
  <si>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</si>
  <si>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</si>
  <si>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</si>
  <si>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</si>
  <si>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</si>
  <si>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</si>
  <si>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</si>
  <si>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</si>
  <si>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</si>
  <si>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</si>
  <si>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</si>
  <si>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</si>
  <si>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</si>
  <si>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</si>
  <si>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</si>
  <si>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</si>
  <si>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</si>
  <si>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</si>
  <si>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</si>
  <si>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</si>
  <si>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</si>
  <si>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</si>
  <si>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</si>
  <si>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</si>
  <si>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</si>
  <si>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</si>
  <si>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</si>
  <si>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</si>
  <si>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</si>
  <si>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</si>
  <si>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</si>
  <si>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</si>
  <si>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</si>
  <si>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</si>
  <si>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</si>
  <si>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</si>
  <si>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</si>
  <si>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</si>
  <si>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</si>
  <si>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</si>
  <si>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</si>
  <si>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</si>
  <si>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</si>
  <si>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</si>
  <si>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</si>
  <si>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</si>
  <si>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</si>
  <si>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</si>
  <si>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</si>
  <si>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</si>
  <si>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</si>
  <si>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</si>
  <si>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</si>
  <si>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</si>
  <si>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</si>
  <si>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</si>
  <si>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</si>
  <si>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</si>
  <si>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</si>
  <si>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</si>
  <si>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</si>
  <si>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</si>
  <si>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</si>
  <si>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</si>
  <si>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</si>
  <si>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</si>
  <si>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</si>
  <si>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</si>
  <si>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</si>
  <si>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</si>
  <si>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</si>
  <si>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</si>
  <si>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</si>
  <si>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</si>
  <si>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</si>
  <si>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</si>
  <si>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</si>
  <si>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</si>
  <si>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</si>
  <si>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</si>
  <si>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</si>
  <si>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</si>
  <si>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</si>
  <si>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</si>
  <si>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</si>
  <si>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</si>
  <si>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</si>
  <si>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</si>
  <si>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</si>
  <si>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</si>
  <si>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</si>
  <si>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</si>
  <si>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</si>
  <si>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</si>
  <si>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</si>
  <si>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</si>
  <si>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</si>
  <si>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</si>
  <si>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</si>
  <si>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</si>
  <si>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</si>
  <si>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</si>
  <si>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</si>
  <si>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</si>
  <si>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</si>
  <si>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</si>
  <si>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</si>
  <si>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</si>
  <si>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</si>
  <si>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</si>
  <si>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</si>
  <si>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</si>
  <si>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</si>
  <si>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</si>
  <si>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</si>
  <si>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</si>
  <si>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</si>
  <si>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</si>
  <si>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</si>
  <si>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</si>
  <si>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</si>
  <si>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</si>
  <si>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</si>
  <si>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</si>
  <si>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</si>
  <si>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</si>
  <si>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</si>
  <si>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</si>
  <si>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</si>
  <si>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</si>
  <si>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</si>
  <si>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</si>
  <si>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</si>
  <si>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</si>
  <si>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</si>
  <si>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</si>
  <si>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</si>
  <si>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</si>
  <si>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</si>
  <si>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</si>
  <si>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</si>
  <si>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</si>
  <si>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</si>
  <si>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</si>
  <si>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</si>
  <si>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</si>
  <si>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</si>
  <si>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</si>
  <si>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</si>
  <si>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</si>
  <si>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</si>
  <si>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</si>
  <si>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</si>
  <si>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</si>
  <si>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</si>
  <si>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</si>
  <si>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</si>
  <si>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</si>
  <si>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</si>
  <si>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</si>
  <si>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</si>
  <si>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</si>
  <si>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</si>
  <si>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</si>
  <si>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</si>
  <si>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</si>
  <si>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</si>
  <si>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</si>
  <si>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</si>
  <si>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</si>
  <si>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</si>
  <si>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</si>
  <si>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</si>
  <si>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</si>
  <si>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</si>
  <si>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</si>
  <si>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</si>
  <si>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</si>
  <si>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</si>
  <si>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</si>
  <si>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</si>
  <si>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</si>
  <si>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</si>
  <si>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</si>
  <si>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</si>
  <si>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</si>
  <si>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</si>
  <si>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</si>
  <si>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</si>
  <si>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</si>
  <si>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</si>
  <si>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</si>
  <si>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</si>
  <si>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</si>
  <si>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</si>
  <si>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</si>
  <si>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</si>
  <si>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</si>
  <si>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</si>
  <si>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</si>
  <si>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</si>
  <si>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</si>
  <si>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</si>
  <si>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</si>
  <si>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</si>
  <si>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</si>
  <si>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</si>
  <si>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</si>
  <si>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</si>
  <si>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</si>
  <si>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</si>
  <si>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</si>
  <si>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</si>
  <si>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</si>
  <si>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</si>
  <si>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</si>
  <si>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</si>
  <si>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</si>
  <si>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</si>
  <si>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</si>
  <si>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</si>
  <si>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</si>
  <si>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</si>
  <si>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</si>
  <si>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</si>
  <si>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</si>
  <si>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</si>
  <si>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</si>
  <si>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</si>
  <si>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</si>
  <si>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</si>
  <si>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</si>
  <si>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</si>
  <si>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</si>
  <si>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</si>
  <si>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</si>
  <si>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</si>
  <si>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</si>
  <si>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</si>
  <si>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</si>
  <si>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</si>
  <si>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</si>
  <si>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</si>
  <si>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</si>
  <si>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</si>
  <si>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</si>
  <si>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</si>
  <si>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</si>
  <si>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</si>
  <si>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</si>
  <si>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</si>
  <si>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</si>
  <si>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</si>
  <si>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</si>
  <si>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</si>
  <si>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</si>
  <si>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</si>
  <si>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</si>
  <si>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</si>
  <si>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</si>
  <si>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</si>
  <si>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</si>
  <si>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</si>
  <si>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</si>
  <si>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</si>
  <si>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</si>
  <si>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</si>
  <si>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</si>
  <si>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</si>
  <si>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</si>
  <si>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</si>
  <si>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</si>
  <si>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</si>
  <si>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</si>
  <si>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</si>
  <si>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</si>
  <si>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</si>
  <si>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</si>
  <si>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</si>
  <si>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</si>
  <si>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</si>
  <si>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</si>
  <si>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</si>
  <si>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</si>
  <si>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</si>
  <si>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</si>
  <si>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</si>
  <si>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</si>
  <si>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</si>
  <si>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</si>
  <si>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</si>
  <si>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</si>
  <si>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</si>
  <si>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</si>
  <si>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</si>
  <si>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</si>
  <si>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</si>
  <si>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</si>
  <si>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</si>
  <si>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</si>
  <si>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</si>
  <si>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</si>
  <si>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</si>
  <si>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</si>
  <si>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</si>
  <si>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</si>
  <si>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</si>
  <si>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</si>
  <si>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</si>
  <si>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</si>
  <si>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</si>
  <si>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</si>
  <si>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</si>
  <si>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</si>
  <si>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</si>
  <si>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</si>
  <si>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</si>
  <si>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</si>
  <si>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</si>
  <si>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</si>
  <si>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</si>
  <si>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</si>
  <si>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</si>
  <si>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</si>
  <si>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</si>
  <si>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</si>
  <si>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</si>
  <si>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</si>
  <si>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</si>
  <si>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</si>
  <si>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</si>
  <si>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</si>
  <si>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</si>
  <si>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</si>
  <si>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</si>
  <si>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</si>
  <si>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</si>
  <si>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</si>
  <si>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</si>
  <si>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</si>
  <si>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</si>
  <si>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</si>
  <si>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</si>
  <si>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</si>
  <si>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</si>
  <si>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</si>
  <si>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</si>
  <si>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</si>
  <si>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</si>
  <si>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</si>
  <si>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</si>
  <si>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</si>
  <si>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</si>
  <si>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</si>
  <si>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</si>
  <si>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</si>
  <si>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</si>
  <si>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</si>
  <si>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</si>
  <si>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</si>
  <si>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</si>
  <si>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</si>
  <si>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</si>
  <si>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</si>
  <si>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</si>
  <si>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</si>
  <si>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</si>
  <si>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</si>
  <si>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</si>
  <si>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</si>
  <si>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</si>
  <si>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</si>
  <si>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</si>
  <si>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</si>
  <si>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</si>
  <si>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</si>
  <si>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</si>
  <si>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</si>
  <si>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</si>
  <si>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</si>
  <si>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</si>
  <si>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</si>
  <si>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</si>
  <si>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</si>
  <si>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</si>
  <si>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</si>
  <si>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</si>
  <si>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</si>
  <si>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</si>
  <si>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</si>
  <si>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</si>
  <si>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</si>
  <si>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</si>
  <si>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</si>
  <si>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</si>
  <si>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</si>
  <si>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</si>
  <si>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</si>
  <si>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</si>
  <si>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</si>
  <si>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</si>
  <si>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</si>
  <si>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</si>
  <si>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</si>
  <si>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</si>
  <si>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</si>
  <si>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</si>
  <si>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</si>
  <si>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</si>
  <si>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</si>
  <si>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</si>
  <si>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</si>
  <si>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</si>
  <si>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</si>
  <si>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</si>
  <si>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</si>
  <si>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</si>
  <si>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</si>
  <si>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</si>
  <si>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</si>
  <si>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</si>
  <si>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</si>
  <si>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</si>
  <si>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</si>
  <si>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</si>
  <si>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</si>
  <si>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</si>
  <si>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</si>
  <si>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</si>
  <si>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</si>
  <si>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</si>
  <si>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</si>
  <si>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</si>
  <si>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</si>
  <si>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</si>
  <si>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</si>
  <si>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</si>
  <si>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</si>
  <si>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</si>
  <si>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</si>
  <si>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</si>
  <si>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</si>
  <si>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</si>
  <si>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</si>
  <si>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</si>
  <si>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</si>
  <si>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</si>
  <si>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</si>
  <si>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</si>
  <si>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</si>
  <si>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</si>
  <si>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</si>
  <si>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</si>
  <si>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</si>
  <si>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</si>
  <si>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</si>
  <si>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</si>
  <si>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</si>
  <si>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</si>
  <si>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</si>
  <si>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</si>
  <si>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</si>
  <si>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</si>
  <si>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</si>
  <si>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</si>
  <si>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</si>
  <si>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</si>
  <si>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</si>
  <si>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</si>
  <si>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</si>
  <si>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</si>
  <si>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</si>
  <si>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</si>
  <si>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</si>
  <si>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</si>
  <si>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</si>
  <si>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</si>
  <si>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</si>
  <si>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</si>
  <si>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</si>
  <si>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</si>
  <si>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</si>
  <si>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</si>
  <si>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</si>
  <si>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</si>
  <si>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</si>
  <si>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</si>
  <si>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</si>
  <si>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</si>
  <si>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</si>
  <si>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</si>
  <si>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</si>
  <si>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</si>
  <si>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</si>
  <si>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</si>
  <si>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</si>
  <si>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</si>
  <si>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</si>
  <si>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</si>
  <si>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</si>
  <si>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</si>
  <si>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</si>
  <si>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</si>
  <si>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</si>
  <si>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</si>
  <si>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</si>
  <si>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</si>
  <si>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</si>
  <si>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</si>
  <si>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</si>
  <si>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</si>
  <si>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</si>
  <si>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</si>
  <si>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</si>
  <si>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</si>
  <si>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</si>
  <si>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</si>
  <si>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</si>
  <si>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</si>
  <si>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</si>
  <si>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</si>
  <si>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</si>
  <si>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</si>
  <si>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</si>
  <si>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</si>
  <si>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</si>
  <si>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</si>
  <si>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</si>
  <si>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</si>
  <si>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</si>
  <si>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</si>
  <si>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</si>
  <si>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</si>
  <si>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</si>
  <si>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</si>
  <si>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</si>
  <si>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</si>
  <si>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</si>
  <si>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</si>
  <si>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</si>
  <si>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</si>
  <si>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</si>
  <si>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</si>
  <si>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</si>
  <si>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</si>
  <si>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</si>
  <si>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</si>
  <si>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</si>
  <si>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</si>
  <si>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</si>
  <si>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</si>
  <si>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</si>
  <si>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</si>
  <si>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</si>
  <si>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</si>
  <si>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</si>
  <si>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</si>
  <si>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</si>
  <si>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</si>
  <si>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</si>
  <si>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</si>
  <si>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</si>
  <si>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</si>
  <si>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</si>
  <si>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</si>
  <si>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</si>
  <si>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</si>
  <si>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</si>
  <si>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</si>
  <si>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</si>
  <si>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</si>
  <si>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</si>
  <si>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</si>
  <si>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</si>
  <si>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</si>
  <si>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</si>
  <si>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</si>
  <si>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</si>
  <si>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</si>
  <si>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</si>
  <si>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</si>
  <si>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</si>
  <si>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</si>
  <si>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</si>
  <si>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</si>
  <si>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</si>
  <si>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</si>
  <si>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</si>
  <si>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</si>
  <si>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</si>
  <si>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</si>
  <si>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</si>
  <si>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</si>
  <si>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</si>
  <si>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</si>
  <si>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</si>
  <si>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</si>
  <si>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</si>
  <si>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</si>
  <si>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</si>
  <si>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</si>
  <si>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</si>
  <si>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</si>
  <si>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</si>
  <si>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</si>
  <si>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</si>
  <si>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</si>
  <si>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</si>
  <si>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</si>
  <si>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</si>
  <si>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</si>
  <si>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</si>
  <si>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</si>
  <si>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</si>
  <si>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</si>
  <si>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</si>
  <si>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</si>
  <si>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</si>
  <si>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</si>
  <si>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</si>
  <si>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</si>
  <si>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</si>
  <si>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</si>
  <si>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</si>
  <si>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</si>
  <si>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</si>
  <si>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</si>
  <si>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</si>
  <si>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</si>
  <si>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</si>
  <si>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</si>
  <si>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</si>
  <si>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</si>
  <si>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</si>
  <si>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</si>
  <si>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</si>
  <si>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</si>
  <si>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</si>
  <si>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</si>
  <si>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</si>
  <si>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</si>
  <si>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</si>
  <si>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</si>
  <si>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</si>
  <si>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</si>
  <si>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</si>
  <si>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</si>
  <si>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</si>
  <si>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</si>
  <si>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</si>
  <si>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</si>
  <si>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</si>
  <si>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</si>
  <si>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</si>
  <si>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</si>
  <si>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</si>
  <si>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</si>
  <si>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</si>
  <si>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</si>
  <si>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</si>
  <si>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</si>
  <si>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</si>
  <si>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</si>
  <si>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</si>
  <si>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</si>
  <si>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</si>
  <si>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</si>
  <si>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</si>
  <si>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</si>
  <si>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</si>
  <si>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</si>
  <si>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</si>
  <si>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</si>
  <si>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</si>
  <si>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</si>
  <si>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</si>
  <si>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</si>
  <si>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</si>
  <si>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</si>
  <si>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</si>
  <si>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</si>
  <si>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</si>
  <si>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</si>
  <si>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</si>
  <si>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</si>
  <si>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</si>
  <si>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</si>
  <si>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</si>
  <si>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</si>
  <si>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</si>
  <si>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</si>
  <si>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</si>
  <si>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</si>
  <si>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</si>
  <si>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</si>
  <si>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</si>
  <si>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</si>
  <si>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</si>
  <si>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</si>
  <si>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</si>
  <si>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</si>
  <si>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</si>
  <si>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</si>
  <si>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</si>
  <si>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</si>
  <si>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</si>
  <si>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</si>
  <si>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</si>
  <si>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</si>
  <si>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</si>
  <si>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</si>
  <si>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</si>
  <si>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</si>
  <si>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</si>
  <si>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</si>
  <si>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</si>
  <si>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</si>
  <si>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</si>
  <si>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</si>
  <si>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</si>
  <si>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</si>
  <si>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</si>
  <si>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</si>
  <si>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</si>
  <si>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</si>
  <si>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</si>
  <si>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</si>
  <si>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</si>
  <si>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</si>
  <si>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</si>
  <si>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</si>
  <si>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</si>
  <si>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</si>
  <si>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</si>
  <si>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</si>
  <si>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</si>
  <si>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</si>
  <si>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</si>
  <si>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</si>
  <si>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</si>
  <si>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</si>
  <si>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</si>
  <si>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</si>
  <si>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</si>
  <si>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</si>
  <si>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</si>
  <si>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</si>
  <si>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</si>
  <si>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</si>
  <si>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</si>
  <si>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</si>
  <si>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</si>
  <si>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</si>
  <si>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</si>
  <si>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</si>
  <si>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</si>
  <si>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</si>
  <si>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</si>
  <si>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</si>
  <si>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</si>
  <si>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</si>
  <si>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</si>
  <si>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</si>
  <si>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</si>
  <si>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</si>
  <si>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</si>
  <si>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</si>
  <si>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</si>
  <si>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</si>
  <si>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</si>
  <si>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</si>
  <si>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</si>
  <si>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</si>
  <si>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</si>
  <si>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</si>
  <si>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</si>
  <si>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</si>
  <si>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</si>
  <si>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</si>
  <si>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</si>
  <si>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</si>
  <si>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</si>
  <si>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</si>
  <si>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</si>
  <si>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</si>
  <si>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</si>
  <si>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</si>
  <si>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</si>
  <si>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</si>
  <si>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</si>
  <si>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</si>
  <si>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</si>
  <si>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</si>
  <si>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</si>
  <si>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</si>
  <si>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</si>
  <si>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</si>
  <si>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</si>
  <si>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</si>
  <si>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</si>
  <si>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</si>
  <si>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</si>
  <si>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</si>
  <si>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</si>
  <si>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</si>
  <si>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</si>
  <si>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</si>
  <si>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</si>
  <si>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</si>
  <si>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</si>
  <si>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</si>
  <si>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</si>
  <si>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</si>
  <si>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</si>
  <si>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</si>
  <si>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</si>
  <si>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</si>
  <si>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</si>
  <si>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</si>
  <si>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</si>
  <si>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</si>
  <si>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</si>
  <si>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</si>
  <si>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</si>
  <si>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</si>
  <si>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</si>
  <si>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</si>
  <si>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</si>
  <si>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</si>
  <si>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</si>
  <si>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</si>
  <si>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</si>
  <si>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</si>
  <si>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</si>
  <si>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</si>
  <si>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</si>
  <si>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</si>
  <si>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</si>
  <si>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</si>
  <si>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</si>
  <si>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</si>
  <si>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</si>
  <si>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</si>
  <si>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</si>
  <si>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</si>
  <si>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</si>
  <si>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</si>
  <si>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</si>
  <si>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</si>
  <si>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</si>
  <si>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</si>
  <si>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</si>
  <si>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</si>
  <si>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</si>
  <si>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</si>
  <si>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</si>
  <si>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</si>
  <si>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</si>
  <si>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</si>
  <si>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</si>
  <si>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</si>
  <si>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</si>
  <si>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</si>
  <si>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</si>
  <si>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</si>
  <si>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</si>
  <si>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</si>
  <si>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</si>
  <si>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</si>
  <si>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</si>
  <si>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</si>
  <si>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</si>
  <si>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</si>
  <si>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</si>
  <si>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</si>
  <si>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</si>
  <si>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</si>
  <si>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</si>
  <si>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</si>
  <si>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</si>
  <si>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</si>
  <si>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</si>
  <si>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</si>
  <si>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</si>
  <si>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</si>
  <si>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</si>
  <si>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</si>
  <si>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</si>
  <si>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</si>
  <si>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</si>
  <si>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</si>
  <si>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</si>
  <si>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</si>
  <si>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</si>
  <si>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</si>
  <si>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</si>
  <si>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</si>
  <si>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</si>
  <si>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</si>
  <si>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</si>
  <si>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</si>
  <si>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</si>
  <si>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</si>
  <si>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</si>
  <si>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</si>
  <si>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</si>
  <si>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</si>
  <si>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</si>
  <si>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</si>
  <si>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</si>
  <si>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</si>
  <si>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</si>
  <si>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</si>
  <si>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</si>
  <si>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</si>
  <si>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</si>
  <si>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</si>
  <si>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</si>
  <si>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</si>
  <si>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</si>
  <si>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</si>
  <si>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</si>
  <si>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</si>
  <si>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</si>
  <si>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</si>
  <si>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</si>
  <si>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</si>
  <si>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</si>
  <si>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</si>
  <si>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</si>
  <si>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</si>
  <si>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</si>
  <si>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</si>
  <si>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</si>
  <si>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</si>
  <si>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</si>
  <si>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</si>
  <si>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</si>
  <si>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</si>
  <si>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</si>
  <si>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</si>
  <si>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</si>
  <si>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</si>
  <si>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</si>
  <si>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</si>
  <si>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</si>
  <si>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</si>
  <si>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</si>
  <si>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</si>
  <si>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</si>
  <si>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</si>
  <si>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</si>
  <si>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</si>
  <si>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</si>
  <si>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</si>
  <si>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</si>
  <si>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</si>
  <si>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</si>
  <si>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</si>
  <si>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</si>
  <si>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</si>
  <si>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</si>
  <si>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</si>
  <si>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</si>
  <si>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</si>
  <si>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</si>
  <si>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</si>
  <si>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</si>
  <si>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</si>
  <si>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</si>
  <si>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</si>
  <si>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</si>
  <si>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</si>
  <si>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</si>
  <si>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</si>
  <si>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</si>
  <si>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</si>
  <si>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</si>
  <si>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</si>
  <si>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</si>
  <si>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</si>
  <si>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</si>
  <si>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</si>
  <si>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</si>
  <si>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</si>
  <si>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</si>
  <si>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</si>
  <si>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</si>
  <si>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</si>
  <si>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</si>
  <si>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</si>
  <si>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</si>
  <si>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</si>
  <si>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</si>
  <si>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</si>
  <si>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</si>
  <si>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</si>
  <si>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</si>
  <si>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</si>
  <si>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</si>
  <si>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</si>
  <si>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</si>
  <si>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</si>
  <si>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</si>
  <si>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</si>
  <si>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</si>
  <si>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</si>
  <si>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</si>
  <si>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</si>
  <si>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</si>
  <si>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</si>
  <si>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</si>
  <si>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</si>
  <si>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</si>
  <si>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</si>
  <si>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</si>
  <si>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</si>
  <si>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</si>
  <si>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</si>
  <si>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</si>
  <si>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</si>
  <si>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</si>
  <si>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</si>
  <si>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</si>
  <si>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</si>
  <si>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</si>
  <si>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</si>
  <si>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</si>
  <si>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</si>
  <si>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</si>
  <si>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</si>
  <si>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</si>
  <si>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</si>
  <si>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</si>
  <si>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</si>
  <si>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</si>
  <si>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</si>
  <si>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</si>
  <si>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</si>
  <si>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</si>
  <si>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</si>
  <si>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</si>
  <si>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</si>
  <si>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</si>
  <si>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</si>
  <si>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</si>
  <si>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</si>
  <si>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</si>
  <si>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</si>
  <si>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</si>
  <si>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</si>
  <si>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</si>
  <si>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</si>
  <si>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</si>
  <si>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</si>
  <si>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</si>
  <si>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</si>
  <si>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</si>
  <si>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</si>
  <si>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</si>
  <si>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</si>
  <si>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</si>
  <si>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</si>
  <si>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</si>
  <si>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</si>
  <si>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</si>
  <si>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</si>
  <si>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</si>
  <si>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</si>
  <si>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</si>
  <si>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</si>
  <si>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</si>
  <si>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</si>
  <si>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</si>
  <si>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</si>
  <si>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</si>
  <si>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</si>
  <si>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</si>
  <si>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</si>
  <si>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</si>
  <si>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</si>
  <si>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</si>
  <si>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</si>
  <si>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</si>
  <si>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</si>
  <si>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</si>
  <si>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</si>
  <si>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</si>
  <si>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</si>
  <si>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</si>
  <si>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</si>
  <si>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</si>
  <si>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</si>
  <si>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</si>
  <si>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</si>
  <si>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</si>
  <si>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</si>
  <si>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</si>
  <si>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</si>
  <si>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</si>
  <si>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</si>
  <si>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</si>
  <si>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</si>
  <si>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</si>
  <si>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</si>
  <si>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</si>
  <si>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</si>
  <si>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</si>
  <si>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</si>
  <si>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</si>
  <si>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</si>
  <si>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</si>
  <si>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</si>
  <si>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</si>
  <si>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</si>
  <si>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</si>
  <si>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</si>
  <si>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</si>
  <si>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</si>
  <si>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</si>
  <si>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</si>
  <si>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</si>
  <si>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</si>
  <si>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</si>
  <si>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</si>
  <si>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</si>
  <si>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</si>
  <si>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</si>
  <si>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</si>
  <si>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</si>
  <si>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</si>
  <si>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</si>
  <si>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</si>
  <si>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</si>
  <si>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</si>
  <si>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</si>
  <si>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</si>
  <si>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</si>
  <si>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</si>
  <si>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</si>
  <si>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</si>
  <si>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</si>
  <si>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</si>
  <si>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</si>
  <si>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</si>
  <si>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</si>
  <si>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</si>
  <si>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</si>
  <si>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</si>
  <si>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</si>
  <si>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</si>
  <si>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</si>
  <si>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</si>
  <si>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</si>
  <si>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</si>
  <si>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</si>
  <si>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</si>
  <si>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</si>
  <si>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</si>
  <si>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</si>
  <si>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</si>
  <si>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</si>
  <si>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</si>
  <si>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</si>
  <si>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</si>
  <si>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</si>
  <si>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</si>
  <si>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</si>
  <si>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</si>
  <si>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</si>
  <si>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</si>
  <si>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</si>
  <si>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</si>
  <si>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</si>
  <si>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</si>
  <si>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</si>
  <si>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</si>
  <si>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</si>
  <si>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</si>
  <si>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</si>
  <si>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</si>
  <si>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</si>
  <si>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</si>
  <si>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</si>
  <si>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</si>
  <si>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</si>
  <si>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</si>
  <si>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</si>
  <si>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</si>
  <si>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</si>
  <si>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</si>
  <si>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</si>
  <si>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</si>
  <si>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</si>
  <si>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</si>
  <si>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</si>
  <si>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</si>
  <si>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</si>
  <si>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</si>
  <si>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</si>
  <si>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</si>
  <si>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</si>
  <si>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</si>
  <si>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</si>
  <si>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</si>
  <si>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</si>
  <si>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</si>
  <si>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</si>
  <si>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</si>
  <si>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</si>
  <si>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</si>
  <si>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</si>
  <si>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</si>
  <si>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</si>
  <si>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</si>
  <si>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</si>
  <si>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</si>
  <si>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</si>
  <si>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</si>
  <si>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</si>
  <si>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</si>
  <si>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</si>
  <si>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</si>
  <si>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</si>
  <si>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</si>
  <si>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</si>
  <si>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</si>
  <si>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</si>
  <si>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</si>
  <si>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</si>
  <si>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</si>
  <si>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</si>
  <si>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</si>
  <si>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</si>
  <si>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</si>
  <si>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</si>
  <si>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</si>
  <si>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</si>
  <si>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</si>
  <si>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</si>
  <si>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</si>
  <si>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</si>
  <si>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</si>
  <si>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</si>
  <si>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</si>
  <si>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</si>
  <si>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</si>
  <si>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</si>
  <si>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</si>
  <si>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</si>
  <si>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</si>
  <si>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</si>
  <si>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</si>
  <si>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</si>
  <si>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</si>
  <si>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</si>
  <si>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</si>
  <si>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</si>
  <si>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</si>
  <si>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</si>
  <si>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</si>
  <si>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</si>
  <si>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</si>
  <si>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</si>
  <si>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</si>
  <si>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</si>
  <si>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</si>
  <si>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</si>
  <si>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</si>
  <si>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</si>
  <si>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</si>
  <si>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</si>
  <si>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</si>
  <si>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</si>
  <si>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</si>
  <si>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</si>
  <si>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</si>
  <si>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</si>
  <si>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</si>
  <si>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</si>
  <si>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</si>
  <si>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</si>
  <si>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</si>
  <si>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</si>
  <si>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</si>
  <si>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</si>
  <si>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</si>
  <si>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</si>
  <si>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</si>
  <si>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</si>
  <si>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</si>
  <si>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</si>
  <si>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</si>
  <si>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</si>
  <si>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</si>
  <si>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</si>
  <si>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</si>
  <si>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</si>
  <si>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</si>
  <si>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</si>
  <si>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</si>
  <si>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</si>
  <si>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</si>
  <si>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</si>
  <si>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</si>
  <si>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</si>
  <si>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</si>
  <si>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</si>
  <si>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</si>
  <si>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</si>
  <si>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</si>
  <si>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</si>
  <si>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</si>
  <si>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</si>
  <si>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</si>
  <si>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</si>
  <si>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</si>
  <si>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</si>
  <si>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</si>
  <si>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</si>
  <si>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</si>
  <si>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</si>
  <si>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</si>
  <si>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</si>
  <si>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</si>
  <si>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</si>
  <si>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</si>
  <si>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</si>
  <si>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</si>
  <si>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</si>
  <si>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</si>
  <si>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</si>
  <si>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</si>
  <si>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</si>
  <si>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</si>
  <si>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</si>
  <si>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</si>
  <si>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</si>
  <si>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</si>
  <si>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</si>
  <si>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</si>
  <si>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</si>
  <si>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</si>
  <si>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</si>
  <si>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</si>
  <si>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</si>
  <si>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</si>
  <si>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</si>
  <si>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</si>
  <si>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</si>
  <si>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</si>
  <si>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</si>
  <si>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</si>
  <si>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</si>
  <si>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</si>
  <si>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</si>
  <si>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</si>
  <si>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</si>
  <si>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</si>
  <si>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</si>
  <si>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</si>
  <si>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</si>
  <si>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</si>
  <si>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</si>
  <si>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</si>
  <si>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</si>
  <si>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</si>
  <si>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</si>
  <si>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</si>
  <si>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</si>
  <si>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</si>
  <si>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</si>
  <si>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</si>
  <si>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</si>
  <si>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</si>
  <si>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</si>
  <si>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</si>
  <si>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</si>
  <si>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</si>
  <si>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</si>
  <si>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</si>
  <si>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</si>
  <si>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</si>
  <si>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</si>
  <si>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</si>
  <si>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</si>
  <si>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</si>
  <si>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</si>
  <si>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</si>
  <si>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</si>
  <si>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</si>
  <si>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</si>
  <si>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</si>
  <si>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</si>
  <si>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</si>
  <si>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</si>
  <si>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</si>
  <si>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</si>
  <si>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</si>
  <si>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</si>
  <si>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</si>
  <si>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</si>
  <si>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</si>
  <si>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</si>
  <si>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</si>
  <si>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</si>
  <si>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</si>
  <si>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</si>
  <si>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</si>
  <si>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</si>
  <si>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</si>
  <si>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</si>
  <si>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</si>
  <si>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</si>
  <si>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</si>
  <si>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</si>
  <si>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</si>
  <si>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</si>
  <si>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</si>
  <si>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</si>
  <si>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</si>
  <si>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</si>
  <si>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</si>
  <si>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</si>
  <si>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</si>
  <si>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</si>
  <si>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</si>
  <si>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</si>
  <si>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</si>
  <si>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</si>
  <si>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</si>
  <si>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</si>
  <si>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</si>
  <si>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</si>
  <si>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</si>
  <si>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</si>
  <si>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</si>
  <si>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</si>
  <si>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</si>
  <si>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</si>
  <si>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</si>
  <si>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</si>
  <si>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</si>
  <si>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</si>
  <si>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</si>
  <si>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</si>
  <si>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</si>
  <si>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</si>
  <si>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</si>
  <si>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</si>
  <si>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</si>
  <si>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</si>
  <si>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</si>
  <si>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</si>
  <si>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</si>
  <si>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</si>
  <si>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</si>
  <si>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</si>
  <si>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</si>
  <si>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</si>
  <si>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</si>
  <si>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</si>
  <si>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</si>
  <si>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</si>
  <si>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</si>
  <si>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</si>
  <si>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</si>
  <si>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</si>
  <si>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</si>
  <si>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</si>
  <si>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</si>
  <si>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</si>
  <si>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</si>
  <si>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</si>
  <si>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</si>
  <si>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</si>
  <si>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</si>
  <si>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</si>
  <si>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</si>
  <si>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</si>
  <si>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</si>
  <si>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</si>
  <si>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</si>
  <si>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</si>
  <si>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</si>
  <si>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</si>
  <si>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</si>
  <si>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</si>
  <si>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</si>
  <si>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</si>
  <si>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</si>
  <si>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</si>
  <si>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</si>
  <si>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</si>
  <si>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</si>
  <si>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</si>
  <si>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</si>
  <si>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</si>
  <si>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</si>
  <si>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</si>
  <si>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</si>
  <si>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</si>
  <si>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</si>
  <si>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</si>
  <si>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</si>
  <si>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</si>
  <si>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</si>
  <si>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</si>
  <si>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</si>
  <si>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</si>
  <si>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</si>
  <si>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</si>
  <si>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</si>
  <si>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</si>
  <si>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</si>
  <si>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</si>
  <si>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</si>
  <si>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</si>
  <si>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</si>
  <si>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</si>
  <si>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</si>
  <si>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</si>
  <si>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</si>
  <si>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</si>
  <si>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</si>
  <si>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</si>
  <si>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</si>
  <si>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</si>
  <si>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</si>
  <si>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</si>
  <si>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</si>
  <si>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</si>
  <si>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</si>
  <si>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</si>
  <si>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</si>
  <si>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</si>
  <si>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</si>
  <si>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</si>
  <si>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</si>
  <si>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</si>
  <si>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</si>
  <si>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</si>
  <si>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</si>
  <si>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</si>
  <si>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</si>
  <si>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</si>
  <si>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</si>
  <si>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</si>
  <si>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</si>
  <si>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</si>
  <si>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</si>
  <si>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</si>
  <si>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</si>
  <si>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</si>
  <si>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</si>
  <si>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</si>
  <si>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</si>
  <si>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</si>
  <si>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</si>
  <si>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</si>
  <si>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</si>
  <si>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</si>
  <si>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</si>
  <si>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</si>
  <si>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</si>
  <si>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</si>
  <si>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</si>
  <si>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</si>
  <si>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</si>
  <si>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</si>
  <si>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</si>
  <si>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</si>
  <si>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</si>
  <si>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</si>
  <si>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</si>
  <si>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</si>
  <si>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</si>
  <si>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</si>
  <si>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</si>
  <si>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</si>
  <si>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</si>
  <si>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</si>
  <si>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</si>
  <si>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</si>
  <si>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</si>
  <si>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</si>
  <si>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</si>
  <si>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</si>
  <si>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</si>
  <si>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</si>
  <si>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</si>
  <si>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</si>
  <si>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</si>
  <si>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</si>
  <si>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</si>
  <si>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</si>
  <si>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</si>
  <si>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</si>
  <si>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</si>
  <si>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</si>
  <si>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</si>
  <si>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</si>
  <si>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</si>
  <si>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</si>
  <si>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</si>
  <si>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</si>
  <si>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</si>
  <si>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</si>
  <si>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</si>
  <si>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</si>
  <si>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</si>
  <si>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</si>
  <si>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</si>
  <si>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</si>
  <si>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</si>
  <si>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</si>
  <si>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</si>
  <si>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</si>
  <si>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</si>
  <si>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</si>
  <si>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</si>
  <si>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</si>
  <si>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</si>
  <si>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</si>
  <si>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</si>
  <si>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</si>
  <si>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</si>
  <si>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</si>
  <si>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</si>
  <si>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</si>
  <si>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</si>
  <si>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</si>
  <si>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</si>
  <si>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</si>
  <si>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</si>
  <si>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</si>
  <si>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</si>
  <si>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</si>
  <si>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</si>
  <si>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</si>
  <si>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</si>
  <si>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</si>
  <si>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</si>
  <si>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</si>
  <si>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</si>
  <si>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</si>
  <si>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</si>
  <si>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</si>
  <si>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</si>
  <si>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</si>
  <si>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</si>
  <si>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</si>
  <si>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</si>
  <si>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</si>
  <si>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</si>
  <si>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</si>
  <si>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</si>
  <si>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</si>
  <si>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</si>
  <si>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</si>
  <si>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</si>
  <si>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</si>
  <si>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</si>
  <si>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</si>
  <si>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</si>
  <si>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</si>
  <si>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</si>
  <si>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</si>
  <si>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</si>
  <si>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</si>
  <si>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</si>
  <si>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</si>
  <si>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</si>
  <si>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</si>
  <si>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</si>
  <si>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</si>
  <si>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</si>
  <si>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</si>
  <si>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</si>
  <si>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</si>
  <si>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</si>
  <si>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</si>
  <si>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</si>
  <si>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</si>
  <si>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</si>
  <si>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</si>
  <si>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</si>
  <si>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</si>
  <si>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</si>
  <si>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</si>
  <si>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</si>
  <si>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</si>
  <si>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</si>
  <si>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</si>
  <si>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</si>
  <si>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</si>
  <si>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</si>
  <si>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</si>
  <si>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</si>
  <si>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</si>
  <si>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</si>
  <si>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</si>
  <si>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</si>
  <si>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</si>
  <si>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</si>
  <si>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</si>
  <si>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</si>
  <si>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</si>
  <si>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</si>
  <si>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</si>
  <si>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</si>
  <si>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</si>
  <si>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</si>
  <si>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</si>
  <si>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</si>
  <si>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</si>
  <si>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</si>
  <si>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</si>
  <si>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</si>
  <si>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</si>
  <si>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</si>
  <si>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</si>
  <si>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</si>
  <si>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</si>
  <si>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</si>
  <si>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</si>
  <si>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</si>
  <si>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</si>
  <si>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</si>
  <si>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</si>
  <si>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</si>
  <si>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</si>
  <si>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</si>
  <si>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</si>
  <si>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</si>
  <si>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</si>
  <si>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</si>
  <si>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</si>
  <si>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</si>
  <si>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</si>
  <si>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</si>
  <si>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</si>
  <si>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</si>
  <si>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</si>
  <si>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</si>
  <si>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</si>
  <si>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</si>
  <si>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</si>
  <si>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</si>
  <si>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</si>
  <si>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</si>
  <si>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</si>
  <si>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</si>
  <si>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</si>
  <si>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</si>
  <si>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</si>
  <si>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</si>
  <si>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</si>
  <si>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</si>
  <si>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</si>
  <si>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</si>
  <si>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</si>
  <si>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</si>
  <si>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</si>
  <si>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</si>
  <si>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</si>
  <si>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</si>
  <si>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</si>
  <si>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</si>
  <si>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</si>
  <si>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</si>
  <si>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</si>
  <si>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</si>
  <si>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</si>
  <si>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</si>
  <si>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</si>
  <si>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</si>
  <si>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</si>
  <si>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</si>
  <si>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</si>
  <si>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</si>
  <si>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</si>
  <si>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</si>
  <si>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</si>
  <si>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</si>
  <si>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</si>
  <si>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</si>
  <si>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</si>
  <si>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</si>
  <si>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</si>
  <si>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</si>
  <si>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</si>
  <si>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</si>
  <si>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</si>
  <si>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</si>
  <si>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</si>
  <si>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</si>
  <si>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</si>
  <si>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</si>
  <si>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</si>
  <si>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</si>
  <si>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</si>
  <si>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</si>
  <si>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</si>
  <si>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</si>
  <si>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</si>
  <si>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</si>
  <si>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</si>
  <si>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</si>
  <si>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</si>
  <si>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</si>
  <si>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</si>
  <si>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</si>
  <si>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</si>
  <si>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</si>
  <si>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</si>
  <si>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</si>
  <si>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</si>
  <si>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</si>
  <si>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</si>
  <si>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</si>
  <si>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</si>
  <si>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</si>
  <si>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</si>
  <si>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</si>
  <si>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</si>
  <si>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</si>
  <si>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</si>
  <si>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</si>
  <si>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</si>
  <si>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</si>
  <si>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</si>
  <si>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</si>
  <si>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</si>
  <si>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</si>
  <si>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</si>
  <si>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</si>
  <si>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</si>
  <si>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</si>
  <si>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</si>
  <si>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</si>
  <si>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</si>
  <si>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</si>
  <si>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</si>
  <si>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</si>
  <si>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</si>
  <si>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</si>
  <si>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</si>
  <si>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</si>
  <si>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</si>
  <si>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</si>
  <si>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</si>
  <si>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</si>
  <si>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</si>
  <si>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</si>
  <si>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</si>
  <si>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</si>
  <si>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</si>
  <si>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</si>
  <si>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</si>
  <si>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</si>
  <si>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</si>
  <si>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</si>
  <si>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</si>
  <si>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</si>
  <si>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</si>
  <si>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</si>
  <si>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</si>
  <si>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</si>
  <si>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</si>
  <si>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</si>
  <si>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</si>
  <si>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</si>
  <si>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</si>
  <si>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</si>
  <si>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</si>
  <si>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</si>
  <si>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</si>
  <si>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</si>
  <si>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</si>
  <si>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</si>
  <si>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</si>
  <si>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</si>
  <si>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</si>
  <si>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</si>
  <si>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</si>
  <si>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</si>
  <si>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</si>
  <si>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</si>
  <si>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</si>
  <si>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</si>
  <si>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</si>
  <si>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</si>
  <si>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</si>
  <si>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</si>
  <si>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</si>
  <si>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</si>
  <si>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</si>
  <si>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</si>
  <si>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</si>
  <si>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</si>
  <si>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</si>
  <si>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</si>
  <si>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</si>
  <si>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</si>
  <si>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</si>
  <si>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</si>
  <si>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</si>
  <si>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</si>
  <si>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</si>
  <si>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</si>
  <si>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</si>
  <si>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</si>
  <si>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</si>
  <si>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</si>
  <si>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</si>
  <si>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</si>
  <si>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</si>
  <si>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</si>
  <si>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</si>
  <si>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</si>
  <si>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</si>
  <si>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</si>
  <si>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</si>
  <si>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</si>
  <si>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</si>
  <si>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</si>
  <si>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</si>
  <si>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</si>
  <si>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</si>
  <si>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</si>
  <si>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</si>
  <si>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</si>
  <si>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</si>
  <si>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</si>
  <si>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</si>
  <si>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</si>
  <si>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</si>
  <si>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</si>
  <si>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</si>
  <si>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</si>
  <si>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</si>
  <si>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</si>
  <si>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</si>
  <si>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</si>
  <si>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</si>
  <si>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</si>
  <si>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</si>
  <si>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</si>
  <si>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</si>
  <si>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</si>
  <si>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</si>
  <si>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</si>
  <si>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</si>
  <si>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</si>
  <si>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</si>
  <si>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</si>
  <si>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</si>
  <si>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</si>
  <si>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</si>
  <si>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</si>
  <si>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</si>
  <si>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</si>
  <si>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</si>
  <si>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</si>
  <si>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</si>
  <si>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</si>
  <si>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</si>
  <si>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</si>
  <si>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</si>
  <si>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</si>
  <si>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</si>
  <si>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</si>
  <si>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</si>
  <si>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</si>
  <si>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</si>
  <si>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</si>
  <si>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</si>
  <si>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</si>
  <si>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</si>
  <si>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</si>
  <si>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</si>
  <si>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</si>
  <si>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</si>
  <si>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</si>
  <si>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</si>
  <si>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</si>
  <si>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</si>
  <si>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</si>
  <si>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</si>
  <si>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</si>
  <si>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</si>
  <si>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</si>
  <si>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</si>
  <si>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</si>
  <si>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</si>
  <si>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</si>
  <si>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</si>
  <si>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</si>
  <si>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</si>
  <si>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</si>
  <si>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</si>
  <si>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</si>
  <si>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</si>
  <si>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</si>
  <si>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</si>
  <si>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</si>
  <si>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</si>
  <si>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</si>
  <si>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</si>
  <si>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</si>
  <si>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</si>
  <si>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</si>
  <si>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</si>
  <si>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</si>
  <si>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</si>
  <si>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</si>
  <si>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</si>
  <si>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</si>
  <si>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</si>
  <si>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</si>
  <si>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</si>
  <si>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</si>
  <si>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</si>
  <si>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</si>
  <si>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</si>
  <si>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</si>
  <si>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</si>
  <si>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</si>
  <si>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</si>
  <si>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</si>
  <si>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</si>
  <si>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</si>
  <si>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</si>
  <si>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</si>
  <si>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</si>
  <si>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</si>
  <si>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</si>
  <si>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</si>
  <si>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</si>
  <si>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</si>
  <si>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</si>
  <si>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</si>
  <si>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</si>
  <si>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</si>
  <si>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</si>
  <si>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</si>
  <si>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</si>
  <si>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</si>
  <si>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</si>
  <si>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</si>
  <si>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</si>
  <si>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</si>
  <si>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</si>
  <si>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</si>
  <si>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</si>
  <si>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</si>
  <si>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</si>
  <si>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</si>
  <si>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</si>
  <si>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</si>
  <si>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</si>
  <si>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</si>
  <si>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</si>
  <si>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</si>
  <si>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</si>
  <si>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</si>
  <si>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</si>
  <si>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</si>
  <si>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</si>
  <si>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</si>
  <si>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</si>
  <si>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</si>
  <si>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</si>
  <si>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</si>
  <si>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</si>
  <si>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</si>
  <si>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</si>
  <si>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</si>
  <si>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</si>
  <si>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</si>
  <si>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</si>
  <si>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</si>
  <si>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</si>
  <si>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</si>
  <si>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</si>
  <si>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</si>
  <si>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</si>
  <si>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</si>
  <si>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</si>
  <si>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</si>
  <si>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</si>
  <si>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</si>
  <si>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</si>
  <si>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</si>
  <si>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</si>
  <si>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</si>
  <si>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</si>
  <si>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</si>
  <si>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</si>
  <si>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</si>
  <si>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</si>
  <si>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</si>
  <si>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</si>
  <si>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</si>
  <si>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</si>
  <si>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</si>
  <si>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</si>
  <si>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</si>
  <si>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</si>
  <si>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</si>
  <si>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</si>
  <si>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</si>
  <si>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</si>
  <si>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</si>
  <si>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</si>
  <si>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</si>
  <si>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</si>
  <si>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</si>
  <si>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</si>
  <si>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</si>
  <si>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</si>
  <si>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</si>
  <si>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</si>
  <si>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</si>
  <si>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</si>
  <si>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</si>
  <si>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</si>
  <si>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</si>
  <si>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</si>
  <si>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</si>
  <si>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</si>
  <si>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</si>
  <si>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</si>
  <si>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</si>
  <si>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</si>
  <si>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</si>
  <si>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</si>
  <si>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</si>
  <si>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</si>
  <si>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</si>
  <si>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</si>
  <si>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</si>
  <si>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</si>
  <si>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</si>
  <si>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</si>
  <si>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</si>
  <si>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</si>
  <si>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</si>
  <si>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</si>
  <si>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</si>
  <si>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</si>
  <si>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</si>
  <si>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</si>
  <si>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</si>
  <si>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</si>
  <si>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</si>
  <si>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</si>
  <si>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</si>
  <si>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</si>
  <si>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</si>
  <si>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</si>
  <si>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</si>
  <si>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</si>
  <si>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</si>
  <si>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</si>
  <si>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</si>
  <si>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</si>
  <si>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</si>
  <si>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</si>
  <si>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</si>
  <si>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</si>
  <si>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</si>
  <si>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</si>
  <si>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</si>
  <si>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</si>
  <si>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</si>
  <si>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</si>
  <si>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</si>
  <si>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</si>
  <si>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</si>
  <si>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</si>
  <si>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</si>
  <si>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</si>
  <si>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</si>
  <si>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</si>
  <si>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</si>
  <si>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</si>
  <si>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</si>
  <si>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</si>
  <si>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</si>
  <si>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</si>
  <si>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</si>
  <si>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</si>
  <si>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</si>
  <si>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</si>
  <si>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</si>
  <si>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</si>
  <si>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</si>
  <si>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</si>
  <si>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</si>
  <si>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</si>
  <si>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</si>
  <si>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</si>
  <si>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</si>
  <si>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</si>
  <si>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</si>
  <si>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</si>
  <si>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</si>
  <si>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</si>
  <si>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</si>
  <si>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</si>
  <si>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</si>
  <si>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</si>
  <si>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</si>
  <si>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</si>
  <si>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</si>
  <si>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</si>
  <si>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</si>
  <si>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</si>
  <si>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</si>
  <si>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</si>
  <si>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</si>
  <si>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</si>
  <si>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</si>
  <si>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</si>
  <si>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</si>
  <si>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</si>
  <si>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</si>
  <si>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</si>
  <si>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</si>
  <si>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</si>
  <si>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</si>
  <si>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</si>
  <si>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</si>
  <si>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</si>
  <si>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</si>
  <si>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</si>
  <si>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</si>
  <si>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</si>
  <si>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</si>
  <si>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</si>
  <si>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</si>
  <si>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</si>
  <si>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</si>
  <si>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</si>
  <si>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</si>
  <si>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</si>
  <si>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</si>
  <si>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</si>
  <si>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</si>
  <si>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</si>
  <si>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</si>
  <si>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</si>
  <si>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</si>
  <si>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</si>
  <si>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</si>
  <si>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</si>
  <si>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</si>
  <si>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</si>
  <si>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</si>
  <si>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</si>
  <si>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</si>
  <si>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</si>
  <si>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</si>
  <si>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</si>
  <si>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</si>
  <si>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</si>
  <si>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</si>
  <si>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</si>
  <si>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</si>
  <si>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</si>
  <si>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</si>
  <si>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</si>
  <si>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</si>
  <si>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</si>
  <si>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</si>
  <si>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</si>
  <si>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</si>
  <si>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</si>
  <si>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</si>
  <si>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</si>
  <si>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</si>
  <si>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</si>
  <si>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</si>
  <si>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</si>
  <si>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</si>
  <si>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</si>
  <si>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</si>
  <si>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</si>
  <si>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</si>
  <si>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</si>
  <si>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</si>
  <si>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</si>
  <si>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</si>
  <si>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</si>
  <si>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</si>
  <si>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</si>
  <si>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</si>
  <si>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</si>
  <si>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</si>
  <si>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</si>
  <si>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</si>
  <si>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</si>
  <si>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</si>
  <si>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</si>
  <si>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</si>
  <si>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</si>
  <si>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</si>
  <si>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</si>
  <si>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</si>
  <si>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</si>
  <si>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</si>
  <si>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</si>
  <si>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</si>
  <si>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</si>
  <si>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</si>
  <si>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</si>
  <si>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</si>
  <si>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</si>
  <si>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</si>
  <si>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</si>
  <si>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</si>
  <si>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</si>
  <si>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</si>
  <si>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</si>
  <si>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</si>
  <si>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</si>
  <si>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</si>
  <si>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</si>
  <si>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</si>
  <si>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</si>
  <si>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</si>
  <si>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</si>
  <si>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</si>
  <si>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</si>
  <si>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</si>
  <si>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</si>
  <si>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</si>
  <si>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</si>
  <si>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</si>
  <si>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</si>
  <si>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</si>
  <si>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</si>
  <si>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</si>
  <si>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</si>
  <si>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</si>
  <si>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</si>
  <si>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</si>
  <si>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</si>
  <si>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</si>
  <si>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</si>
  <si>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</si>
  <si>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</si>
  <si>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</si>
  <si>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</si>
  <si>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</si>
  <si>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</si>
  <si>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</si>
  <si>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</si>
  <si>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</si>
  <si>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</si>
  <si>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</si>
  <si>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</si>
  <si>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</si>
  <si>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</si>
  <si>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</si>
  <si>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</si>
  <si>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</si>
  <si>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</si>
  <si>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</si>
  <si>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</si>
  <si>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</si>
  <si>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</si>
  <si>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</si>
  <si>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</si>
  <si>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</si>
  <si>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</si>
  <si>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</si>
  <si>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</si>
  <si>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</si>
  <si>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</si>
  <si>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</si>
  <si>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</si>
  <si>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</si>
  <si>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</si>
  <si>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</si>
  <si>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</si>
  <si>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</si>
  <si>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</si>
  <si>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</si>
  <si>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</si>
  <si>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</si>
  <si>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</si>
  <si>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</si>
  <si>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</si>
  <si>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</si>
  <si>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</si>
  <si>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</si>
  <si>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</si>
  <si>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</si>
  <si>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</si>
  <si>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</si>
  <si>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</si>
  <si>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</si>
  <si>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</si>
  <si>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</si>
  <si>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</si>
  <si>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</si>
  <si>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</si>
  <si>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</si>
  <si>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</si>
  <si>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</si>
  <si>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</si>
  <si>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</si>
  <si>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</si>
  <si>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</si>
  <si>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</si>
  <si>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</si>
  <si>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</si>
  <si>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</si>
  <si>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</si>
  <si>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</si>
  <si>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</si>
  <si>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</si>
  <si>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</si>
  <si>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</si>
  <si>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</si>
  <si>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</si>
  <si>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</si>
  <si>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</si>
  <si>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</si>
  <si>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</si>
  <si>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</si>
  <si>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</si>
  <si>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</si>
  <si>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</si>
  <si>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</si>
  <si>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</si>
  <si>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</si>
  <si>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</si>
  <si>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</si>
  <si>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</si>
  <si>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</si>
  <si>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</si>
  <si>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</si>
  <si>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</si>
  <si>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</si>
  <si>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</si>
  <si>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</si>
  <si>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</si>
  <si>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</si>
  <si>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</si>
  <si>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</si>
  <si>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</si>
  <si>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</si>
  <si>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</si>
  <si>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</si>
  <si>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</si>
  <si>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</si>
  <si>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</si>
  <si>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</si>
  <si>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</si>
  <si>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</si>
  <si>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</si>
  <si>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</si>
  <si>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</si>
  <si>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</si>
  <si>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</si>
  <si>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</si>
  <si>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</si>
  <si>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</si>
  <si>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</si>
  <si>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</si>
  <si>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</si>
  <si>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</si>
  <si>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</si>
  <si>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</si>
  <si>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</si>
  <si>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</si>
  <si>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</si>
  <si>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</si>
  <si>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</si>
  <si>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</si>
  <si>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</si>
  <si>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</si>
  <si>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</si>
  <si>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</si>
  <si>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</si>
  <si>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</si>
  <si>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</si>
  <si>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</si>
  <si>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</si>
  <si>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</si>
  <si>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</si>
  <si>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</si>
  <si>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</si>
  <si>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</si>
  <si>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</si>
  <si>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</si>
  <si>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</si>
  <si>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</si>
  <si>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</si>
  <si>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</si>
  <si>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</si>
  <si>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</si>
  <si>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</si>
  <si>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</si>
  <si>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</si>
  <si>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</si>
  <si>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</si>
  <si>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</si>
  <si>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</si>
  <si>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</si>
  <si>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</si>
  <si>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</si>
  <si>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</si>
  <si>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</si>
  <si>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</si>
  <si>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</si>
  <si>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</si>
  <si>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</si>
  <si>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</si>
  <si>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</si>
  <si>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</si>
  <si>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</si>
  <si>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</si>
  <si>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</si>
  <si>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</si>
  <si>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</si>
  <si>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</si>
  <si>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</si>
  <si>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</si>
  <si>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</si>
  <si>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</si>
  <si>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</si>
  <si>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</si>
  <si>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</si>
  <si>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</si>
  <si>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</si>
  <si>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</si>
  <si>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</si>
  <si>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</si>
  <si>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</si>
  <si>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</si>
  <si>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</si>
  <si>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</si>
  <si>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</si>
  <si>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</si>
  <si>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</si>
  <si>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</si>
  <si>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</si>
  <si>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</si>
  <si>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</si>
  <si>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</si>
  <si>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</si>
  <si>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</si>
  <si>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</si>
  <si>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</si>
  <si>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</si>
  <si>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</si>
  <si>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</si>
  <si>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</si>
  <si>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</si>
  <si>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</si>
  <si>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</si>
  <si>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</si>
  <si>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</si>
  <si>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</si>
  <si>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</si>
  <si>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</si>
  <si>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</si>
  <si>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</si>
  <si>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</si>
  <si>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</si>
  <si>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</si>
  <si>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</si>
  <si>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</si>
  <si>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</si>
  <si>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</si>
  <si>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</si>
  <si>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</si>
  <si>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</si>
  <si>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</si>
  <si>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</si>
  <si>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</si>
  <si>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</si>
  <si>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</si>
  <si>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</si>
  <si>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</si>
  <si>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</si>
  <si>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</si>
  <si>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</si>
  <si>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</si>
  <si>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</si>
  <si>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</si>
  <si>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</si>
  <si>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</si>
  <si>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</si>
  <si>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</si>
  <si>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</si>
  <si>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</si>
  <si>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</si>
  <si>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</si>
  <si>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</si>
  <si>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</si>
  <si>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</si>
  <si>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</si>
  <si>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</si>
  <si>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</si>
  <si>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</si>
  <si>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</si>
  <si>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</si>
  <si>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</si>
  <si>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</si>
  <si>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</si>
  <si>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</si>
  <si>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</si>
  <si>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</si>
  <si>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</si>
  <si>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</si>
  <si>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</si>
  <si>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</si>
  <si>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</si>
  <si>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</si>
  <si>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</si>
  <si>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</si>
  <si>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</si>
  <si>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</si>
  <si>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</si>
  <si>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</si>
  <si>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</si>
  <si>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</si>
  <si>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</si>
  <si>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</si>
  <si>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</si>
  <si>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</si>
  <si>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</si>
  <si>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</si>
  <si>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</si>
  <si>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</si>
  <si>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</si>
  <si>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</si>
  <si>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</si>
  <si>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</si>
  <si>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</si>
  <si>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</si>
  <si>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</si>
  <si>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</si>
  <si>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</si>
  <si>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</si>
  <si>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</si>
  <si>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</si>
  <si>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</si>
  <si>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</si>
  <si>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</si>
  <si>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</si>
  <si>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</si>
  <si>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</si>
  <si>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</si>
  <si>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</si>
  <si>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</si>
  <si>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</si>
  <si>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</si>
  <si>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</si>
  <si>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</si>
  <si>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</si>
  <si>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</si>
  <si>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</si>
  <si>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</si>
  <si>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</si>
  <si>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</si>
  <si>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</si>
  <si>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</si>
  <si>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</si>
  <si>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</si>
  <si>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</si>
  <si>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</si>
  <si>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</si>
  <si>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</si>
  <si>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</si>
  <si>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</si>
  <si>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</si>
  <si>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</si>
  <si>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</si>
  <si>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</si>
  <si>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</si>
  <si>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</si>
  <si>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</si>
  <si>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</si>
  <si>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</si>
  <si>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</si>
  <si>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</si>
  <si>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</si>
  <si>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</si>
  <si>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</si>
  <si>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</si>
  <si>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</si>
  <si>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</si>
  <si>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</si>
  <si>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</si>
  <si>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</si>
  <si>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</si>
  <si>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</si>
  <si>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</si>
  <si>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</si>
  <si>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</si>
  <si>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</si>
  <si>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</si>
  <si>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</si>
  <si>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</si>
  <si>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</si>
  <si>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</si>
  <si>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</si>
  <si>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</si>
  <si>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</si>
  <si>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</si>
  <si>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</si>
  <si>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</si>
  <si>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</si>
  <si>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</si>
  <si>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</si>
  <si>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</si>
  <si>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</si>
  <si>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</si>
  <si>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</si>
  <si>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</si>
  <si>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</si>
  <si>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</si>
  <si>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</si>
  <si>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</si>
  <si>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</si>
  <si>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</si>
  <si>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</si>
  <si>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</si>
  <si>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</si>
  <si>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</si>
  <si>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</si>
  <si>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</si>
  <si>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</si>
  <si>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</si>
  <si>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</si>
  <si>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</si>
  <si>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</si>
  <si>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</si>
  <si>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</si>
  <si>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</si>
  <si>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</si>
  <si>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</si>
  <si>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</si>
  <si>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</si>
  <si>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</si>
  <si>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</si>
  <si>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</si>
  <si>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</si>
  <si>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</si>
  <si>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</si>
  <si>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</si>
  <si>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</si>
  <si>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</si>
  <si>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</si>
  <si>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</si>
  <si>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</si>
  <si>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</si>
  <si>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</si>
  <si>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</si>
  <si>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</si>
  <si>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</si>
  <si>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</si>
  <si>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</si>
  <si>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</si>
  <si>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</si>
  <si>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</si>
  <si>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</si>
  <si>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</si>
  <si>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</si>
  <si>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</si>
  <si>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</si>
  <si>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</si>
  <si>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</si>
  <si>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</si>
  <si>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</si>
  <si>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</si>
  <si>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</si>
  <si>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</si>
  <si>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</si>
  <si>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</si>
  <si>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</si>
  <si>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</si>
  <si>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</si>
  <si>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</si>
  <si>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</si>
  <si>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</si>
  <si>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</si>
  <si>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</si>
  <si>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</si>
  <si>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</si>
  <si>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</si>
  <si>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</si>
  <si>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</si>
  <si>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</si>
  <si>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</si>
  <si>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</si>
  <si>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</si>
  <si>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</si>
  <si>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</si>
  <si>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</si>
  <si>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</si>
  <si>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</si>
  <si>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</si>
  <si>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</si>
  <si>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</si>
  <si>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</si>
  <si>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</si>
  <si>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</si>
  <si>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</si>
  <si>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</si>
  <si>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</si>
  <si>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</si>
  <si>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</si>
  <si>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</si>
  <si>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</si>
  <si>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</si>
  <si>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</si>
  <si>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</si>
  <si>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</si>
  <si>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</si>
  <si>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</si>
  <si>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</si>
  <si>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</si>
  <si>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</si>
  <si>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</si>
  <si>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</si>
  <si>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</si>
  <si>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</si>
  <si>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</si>
  <si>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</si>
  <si>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</si>
  <si>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</si>
  <si>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</si>
  <si>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</si>
  <si>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</si>
  <si>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</si>
  <si>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</si>
  <si>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</si>
  <si>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</si>
  <si>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</si>
  <si>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</si>
  <si>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</si>
  <si>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</si>
  <si>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</si>
  <si>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</si>
  <si>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</si>
  <si>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</si>
  <si>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</si>
  <si>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</si>
  <si>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</si>
  <si>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</si>
  <si>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</si>
  <si>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</si>
  <si>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</si>
  <si>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</si>
  <si>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</si>
  <si>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</si>
  <si>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</si>
  <si>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</si>
  <si>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</si>
  <si>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</si>
  <si>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</si>
  <si>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</si>
  <si>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</si>
  <si>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</si>
  <si>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</si>
  <si>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</si>
  <si>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</si>
  <si>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</si>
  <si>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</si>
  <si>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</si>
  <si>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</si>
  <si>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</si>
  <si>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</si>
  <si>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</si>
  <si>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</si>
  <si>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</si>
  <si>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</si>
  <si>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</si>
  <si>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</si>
  <si>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</si>
  <si>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</si>
  <si>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</si>
  <si>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</si>
  <si>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</si>
  <si>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</si>
  <si>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</si>
  <si>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</si>
  <si>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</si>
  <si>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</si>
  <si>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</si>
  <si>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</si>
  <si>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</si>
  <si>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</si>
  <si>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</si>
  <si>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</si>
  <si>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</si>
  <si>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</si>
  <si>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</si>
  <si>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</si>
  <si>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</si>
  <si>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</si>
  <si>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</si>
  <si>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</si>
  <si>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</si>
  <si>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</si>
  <si>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</si>
  <si>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</si>
  <si>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</si>
  <si>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</si>
  <si>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</si>
  <si>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</si>
  <si>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</si>
  <si>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</si>
  <si>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</si>
  <si>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</si>
  <si>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</si>
  <si>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</si>
  <si>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</si>
  <si>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</si>
  <si>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</si>
  <si>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</si>
  <si>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</si>
  <si>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</si>
  <si>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</si>
  <si>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</si>
  <si>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</si>
  <si>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</si>
  <si>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</si>
  <si>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</si>
  <si>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</si>
  <si>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</si>
  <si>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</si>
  <si>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</si>
  <si>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</si>
  <si>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</si>
  <si>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</si>
  <si>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</si>
  <si>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</si>
  <si>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</si>
  <si>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</si>
  <si>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</si>
  <si>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</si>
  <si>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</si>
  <si>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</si>
  <si>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</si>
  <si>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</si>
  <si>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</si>
  <si>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</si>
  <si>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</si>
  <si>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</si>
  <si>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</si>
  <si>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</si>
  <si>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</si>
  <si>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</si>
  <si>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</si>
  <si>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</si>
  <si>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</si>
  <si>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</si>
  <si>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</si>
  <si>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</si>
  <si>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</si>
  <si>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</si>
  <si>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</si>
  <si>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</si>
  <si>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</si>
  <si>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</si>
  <si>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</si>
  <si>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</si>
  <si>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</si>
  <si>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</si>
  <si>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</si>
  <si>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</si>
  <si>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</si>
  <si>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</si>
  <si>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</si>
  <si>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</si>
  <si>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</si>
  <si>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</si>
  <si>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</si>
  <si>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</si>
  <si>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</si>
  <si>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</si>
  <si>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</si>
  <si>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</si>
  <si>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</si>
  <si>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</si>
  <si>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</si>
  <si>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</si>
  <si>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</si>
  <si>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</si>
  <si>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</si>
  <si>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</si>
  <si>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</si>
  <si>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</si>
  <si>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</si>
  <si>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</si>
  <si>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</si>
  <si>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</si>
  <si>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</si>
  <si>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</si>
  <si>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</si>
  <si>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</si>
  <si>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</si>
  <si>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</si>
  <si>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</si>
  <si>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</si>
  <si>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</si>
  <si>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</si>
  <si>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</si>
  <si>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</si>
  <si>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</si>
  <si>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</si>
  <si>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</si>
  <si>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</si>
  <si>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</si>
  <si>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</si>
  <si>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</si>
  <si>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</si>
  <si>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</si>
  <si>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</si>
  <si>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</si>
  <si>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</si>
  <si>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</si>
  <si>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</si>
  <si>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</si>
  <si>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</si>
  <si>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</si>
  <si>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</si>
  <si>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</si>
  <si>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</si>
  <si>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</si>
  <si>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</si>
  <si>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</si>
  <si>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</si>
  <si>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</si>
  <si>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</si>
  <si>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</si>
  <si>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</si>
  <si>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</si>
  <si>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</si>
  <si>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</si>
  <si>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</si>
  <si>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</si>
  <si>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</si>
  <si>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</si>
  <si>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</si>
  <si>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</si>
  <si>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</si>
  <si>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</si>
  <si>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</si>
  <si>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</si>
  <si>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</si>
  <si>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</si>
  <si>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</si>
  <si>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</si>
  <si>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</si>
  <si>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</si>
  <si>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</si>
  <si>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</si>
  <si>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</si>
  <si>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</si>
  <si>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</si>
  <si>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</si>
  <si>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</si>
  <si>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</si>
  <si>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</si>
  <si>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</si>
  <si>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</si>
  <si>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</si>
  <si>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</si>
  <si>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</si>
  <si>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</si>
  <si>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</si>
  <si>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</si>
  <si>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</si>
  <si>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</si>
  <si>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</si>
  <si>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</si>
  <si>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</si>
  <si>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</si>
  <si>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</si>
  <si>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</si>
  <si>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</si>
  <si>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</si>
  <si>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</si>
  <si>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</si>
  <si>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</si>
  <si>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</si>
  <si>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</si>
  <si>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</si>
  <si>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</si>
  <si>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</si>
  <si>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</si>
  <si>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</si>
  <si>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</si>
  <si>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</si>
  <si>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</si>
  <si>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</si>
  <si>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</si>
  <si>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</si>
  <si>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</si>
  <si>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</si>
  <si>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</si>
  <si>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</si>
  <si>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</si>
  <si>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</si>
  <si>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</si>
  <si>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</si>
  <si>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</si>
  <si>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</si>
  <si>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</si>
  <si>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</si>
  <si>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</si>
  <si>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</si>
  <si>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</si>
  <si>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</si>
  <si>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</si>
  <si>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</si>
  <si>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</si>
  <si>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</si>
  <si>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</si>
  <si>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</si>
  <si>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</si>
  <si>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</si>
  <si>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</si>
  <si>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</si>
  <si>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</si>
  <si>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</si>
  <si>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</si>
  <si>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</si>
  <si>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</si>
  <si>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</si>
  <si>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</si>
  <si>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</si>
  <si>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</si>
  <si>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</si>
  <si>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</si>
  <si>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</si>
  <si>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</si>
  <si>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</si>
  <si>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</si>
  <si>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</si>
  <si>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</si>
  <si>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</si>
  <si>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</si>
  <si>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</si>
  <si>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</si>
  <si>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</si>
  <si>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</si>
  <si>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</si>
  <si>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</si>
  <si>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</si>
  <si>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</si>
  <si>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</si>
  <si>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</si>
  <si>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</si>
  <si>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</si>
  <si>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</si>
  <si>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</si>
  <si>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</si>
  <si>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</si>
  <si>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</si>
  <si>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</si>
  <si>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</si>
  <si>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</si>
  <si>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</si>
  <si>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</si>
  <si>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</si>
  <si>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</si>
  <si>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</si>
  <si>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</si>
  <si>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</si>
  <si>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</si>
  <si>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</si>
  <si>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</si>
  <si>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</si>
  <si>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</si>
  <si>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</si>
  <si>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</si>
  <si>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</si>
  <si>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</si>
  <si>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</si>
  <si>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</si>
  <si>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</si>
  <si>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</si>
  <si>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</si>
  <si>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</si>
  <si>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</si>
  <si>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</si>
  <si>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</si>
  <si>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</si>
  <si>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</si>
  <si>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</si>
  <si>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</si>
  <si>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</si>
  <si>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</si>
  <si>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</si>
  <si>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</si>
  <si>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</si>
  <si>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</si>
  <si>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</si>
  <si>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</si>
  <si>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</si>
  <si>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</si>
  <si>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</si>
  <si>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</si>
  <si>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</si>
  <si>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</si>
  <si>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</si>
  <si>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</si>
  <si>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</si>
  <si>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</si>
  <si>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</si>
  <si>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</si>
  <si>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</si>
  <si>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</si>
  <si>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</si>
  <si>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</si>
  <si>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</si>
  <si>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</si>
  <si>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</si>
  <si>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</si>
  <si>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</si>
  <si>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</si>
  <si>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</si>
  <si>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</si>
  <si>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</si>
  <si>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</si>
  <si>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</si>
  <si>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</si>
  <si>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</si>
  <si>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</si>
  <si>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</si>
  <si>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</si>
  <si>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</si>
  <si>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</si>
  <si>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</si>
  <si>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</si>
  <si>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</si>
  <si>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</si>
  <si>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</si>
  <si>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</si>
  <si>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</si>
  <si>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</si>
  <si>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</si>
  <si>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</si>
  <si>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</si>
  <si>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</si>
  <si>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</si>
  <si>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</si>
  <si>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</si>
  <si>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</si>
  <si>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</si>
  <si>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</si>
  <si>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</si>
  <si>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</si>
  <si>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</si>
  <si>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</si>
  <si>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</si>
  <si>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</si>
  <si>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</si>
  <si>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</si>
  <si>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</si>
  <si>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</si>
  <si>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</si>
  <si>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</si>
  <si>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</si>
  <si>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</si>
  <si>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</si>
  <si>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</si>
  <si>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</si>
  <si>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</si>
  <si>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</si>
  <si>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</si>
  <si>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</si>
  <si>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</si>
  <si>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</si>
  <si>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</si>
  <si>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</si>
  <si>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</si>
  <si>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</si>
  <si>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</si>
  <si>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</si>
  <si>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</si>
  <si>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</si>
  <si>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</si>
  <si>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</si>
  <si>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</si>
  <si>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</si>
  <si>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</si>
  <si>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</si>
  <si>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</si>
  <si>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</si>
  <si>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</si>
  <si>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</si>
  <si>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</si>
  <si>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</si>
  <si>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</si>
  <si>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</si>
  <si>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</si>
  <si>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</si>
  <si>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</si>
  <si>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</si>
  <si>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</si>
  <si>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</si>
  <si>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</si>
  <si>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</si>
  <si>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</si>
  <si>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</si>
  <si>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</si>
  <si>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</si>
  <si>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</si>
  <si>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</si>
  <si>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</si>
  <si>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</si>
  <si>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</si>
  <si>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</si>
  <si>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</si>
  <si>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</si>
  <si>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</si>
  <si>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</si>
  <si>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</si>
  <si>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</si>
  <si>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</si>
  <si>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</si>
  <si>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</si>
  <si>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</si>
  <si>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</si>
  <si>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</si>
  <si>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</si>
  <si>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</si>
  <si>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</si>
  <si>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</si>
  <si>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</si>
  <si>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</si>
  <si>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</si>
  <si>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</si>
  <si>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</si>
  <si>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</si>
  <si>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</si>
  <si>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</si>
  <si>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</si>
  <si>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</si>
  <si>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</si>
  <si>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</si>
  <si>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</si>
  <si>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</si>
  <si>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</si>
  <si>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</si>
  <si>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</si>
  <si>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</si>
  <si>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</si>
  <si>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</si>
  <si>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</si>
  <si>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</si>
  <si>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</si>
  <si>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</si>
  <si>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</si>
  <si>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</si>
  <si>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</si>
  <si>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</si>
  <si>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</si>
  <si>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</si>
  <si>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</si>
  <si>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</si>
  <si>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</si>
  <si>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</si>
  <si>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</si>
  <si>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</si>
  <si>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</si>
  <si>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</si>
  <si>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</si>
  <si>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</si>
  <si>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</si>
  <si>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</si>
  <si>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</si>
  <si>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</si>
  <si>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</si>
  <si>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</si>
  <si>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</si>
  <si>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</si>
  <si>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</si>
  <si>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</si>
  <si>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</si>
  <si>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</si>
  <si>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</si>
  <si>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</si>
  <si>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</si>
  <si>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</si>
  <si>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</si>
  <si>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</si>
  <si>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</si>
  <si>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</si>
  <si>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</si>
  <si>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</si>
  <si>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</si>
  <si>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</si>
  <si>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</si>
  <si>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</si>
  <si>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</si>
  <si>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</si>
  <si>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</si>
  <si>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</si>
  <si>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</si>
  <si>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</si>
  <si>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</si>
  <si>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</si>
  <si>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</si>
  <si>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</si>
  <si>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</si>
  <si>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</si>
  <si>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</si>
  <si>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</si>
  <si>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</si>
  <si>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</si>
  <si>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</si>
  <si>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</si>
  <si>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</si>
  <si>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</si>
  <si>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</si>
  <si>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</si>
  <si>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</si>
  <si>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</si>
  <si>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</si>
  <si>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</si>
  <si>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</si>
  <si>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</si>
  <si>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</si>
  <si>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</si>
  <si>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</si>
  <si>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</si>
  <si>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</si>
  <si>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</si>
  <si>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</si>
  <si>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</si>
  <si>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</si>
  <si>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</si>
  <si>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</si>
  <si>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</si>
  <si>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</si>
  <si>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</si>
  <si>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</si>
  <si>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</si>
  <si>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</si>
  <si>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</si>
  <si>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</si>
  <si>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</si>
  <si>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</si>
  <si>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</si>
  <si>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</si>
  <si>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</si>
  <si>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</si>
  <si>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</si>
  <si>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</si>
  <si>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</si>
  <si>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</si>
  <si>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</si>
  <si>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</si>
  <si>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</si>
  <si>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</si>
  <si>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</si>
  <si>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</si>
  <si>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</si>
  <si>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</si>
  <si>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</si>
  <si>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</si>
  <si>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</si>
  <si>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</si>
  <si>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</si>
  <si>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</si>
  <si>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</si>
  <si>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</si>
  <si>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</si>
  <si>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</si>
  <si>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</si>
  <si>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</si>
  <si>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</si>
  <si>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</si>
  <si>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</si>
  <si>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</si>
  <si>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</si>
  <si>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</si>
  <si>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</si>
  <si>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</si>
  <si>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</si>
  <si>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</si>
  <si>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</si>
  <si>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</si>
  <si>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</si>
  <si>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</si>
  <si>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</si>
  <si>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</si>
  <si>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</si>
  <si>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</si>
  <si>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</si>
  <si>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</si>
  <si>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</si>
  <si>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</si>
  <si>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</si>
  <si>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</si>
  <si>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</si>
  <si>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</si>
  <si>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</si>
  <si>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</si>
  <si>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</si>
  <si>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</si>
  <si>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</si>
  <si>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</si>
  <si>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</si>
  <si>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</si>
  <si>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</si>
  <si>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</si>
  <si>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</si>
  <si>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</si>
  <si>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</si>
  <si>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</si>
  <si>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</si>
  <si>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</si>
  <si>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</si>
  <si>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</si>
  <si>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</si>
  <si>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</si>
  <si>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</si>
  <si>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</si>
  <si>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</si>
  <si>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</si>
  <si>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</si>
  <si>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</si>
  <si>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</si>
  <si>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</si>
  <si>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</si>
  <si>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</si>
  <si>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</si>
  <si>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</si>
  <si>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</si>
  <si>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</si>
  <si>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</si>
  <si>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</si>
  <si>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</si>
  <si>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</si>
  <si>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</si>
  <si>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</si>
  <si>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</si>
  <si>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</si>
  <si>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</si>
  <si>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</si>
  <si>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</si>
  <si>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</si>
  <si>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</si>
  <si>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</si>
  <si>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</si>
  <si>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</si>
  <si>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</si>
  <si>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</si>
  <si>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</si>
  <si>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</si>
  <si>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</si>
  <si>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</si>
  <si>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</si>
  <si>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</si>
  <si>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</si>
  <si>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</si>
  <si>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</si>
  <si>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</si>
  <si>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</si>
  <si>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</si>
  <si>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</si>
  <si>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</si>
  <si>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</si>
  <si>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</si>
  <si>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</si>
  <si>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</si>
  <si>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</si>
  <si>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</si>
  <si>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</si>
  <si>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</si>
  <si>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</si>
  <si>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</si>
  <si>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</si>
  <si>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</si>
  <si>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</si>
  <si>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</si>
  <si>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</si>
  <si>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</si>
  <si>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</si>
  <si>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</si>
  <si>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</si>
  <si>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</si>
  <si>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</si>
  <si>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</si>
  <si>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</si>
  <si>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</si>
  <si>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</si>
  <si>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</si>
  <si>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</si>
  <si>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</si>
  <si>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</si>
  <si>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</si>
  <si>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</si>
  <si>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</si>
  <si>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</si>
  <si>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</si>
  <si>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</si>
  <si>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</si>
  <si>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</si>
  <si>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</si>
  <si>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</si>
  <si>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</si>
  <si>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</si>
  <si>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</si>
  <si>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</si>
  <si>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</si>
  <si>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</si>
  <si>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</si>
  <si>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</si>
  <si>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</si>
  <si>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</si>
  <si>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</si>
  <si>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</si>
  <si>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</si>
  <si>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</si>
  <si>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</si>
  <si>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</si>
  <si>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</si>
  <si>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</si>
  <si>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</si>
  <si>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</si>
  <si>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</si>
  <si>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</si>
  <si>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</si>
  <si>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</si>
  <si>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</si>
  <si>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</si>
  <si>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</si>
  <si>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</si>
  <si>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</si>
  <si>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</si>
  <si>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</si>
  <si>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</si>
  <si>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</si>
  <si>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</si>
  <si>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</si>
  <si>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</si>
  <si>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</si>
  <si>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</si>
  <si>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</si>
  <si>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</si>
  <si>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</si>
  <si>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</si>
  <si>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</si>
  <si>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</si>
  <si>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</si>
  <si>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</si>
  <si>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</si>
  <si>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</si>
  <si>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</si>
  <si>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</si>
  <si>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</si>
  <si>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</si>
  <si>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</si>
  <si>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</si>
  <si>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</si>
  <si>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</si>
  <si>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</si>
  <si>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</si>
  <si>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</si>
  <si>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</si>
  <si>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</si>
  <si>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</si>
  <si>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</si>
  <si>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</si>
  <si>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</si>
  <si>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</si>
  <si>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</si>
  <si>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</si>
  <si>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</si>
  <si>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</si>
  <si>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</si>
  <si>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</si>
  <si>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</si>
  <si>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</si>
  <si>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</si>
  <si>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</si>
  <si>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</si>
  <si>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</si>
  <si>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</si>
  <si>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</si>
  <si>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</si>
  <si>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</si>
  <si>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</si>
  <si>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</si>
  <si>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</si>
  <si>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</si>
  <si>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</si>
  <si>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</si>
  <si>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</si>
  <si>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</si>
  <si>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</si>
  <si>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</si>
  <si>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</si>
  <si>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</si>
  <si>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</si>
  <si>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</si>
  <si>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</si>
  <si>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</si>
  <si>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</si>
  <si>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</si>
  <si>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</si>
  <si>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</si>
  <si>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</si>
  <si>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</si>
  <si>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</si>
  <si>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</si>
  <si>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</si>
  <si>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</si>
  <si>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</si>
  <si>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</si>
  <si>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</si>
  <si>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</si>
  <si>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</si>
  <si>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</si>
  <si>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</si>
  <si>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</si>
  <si>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</si>
  <si>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</si>
  <si>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</si>
  <si>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</si>
  <si>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</si>
  <si>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</si>
  <si>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</si>
  <si>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</si>
  <si>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</si>
  <si>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</si>
  <si>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</si>
  <si>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</si>
  <si>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</si>
  <si>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</si>
  <si>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</si>
  <si>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</si>
  <si>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</si>
  <si>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</si>
  <si>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</si>
  <si>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</si>
  <si>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</si>
  <si>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</si>
  <si>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</si>
  <si>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</si>
  <si>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</si>
  <si>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</si>
  <si>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</si>
  <si>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</si>
  <si>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</si>
  <si>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</si>
  <si>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</si>
  <si>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</si>
  <si>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</si>
  <si>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</si>
  <si>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</si>
  <si>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</si>
  <si>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</si>
  <si>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</si>
  <si>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</si>
  <si>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</si>
  <si>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</si>
  <si>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</si>
  <si>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</si>
  <si>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</si>
  <si>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</si>
  <si>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</si>
  <si>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</si>
  <si>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</si>
  <si>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</si>
  <si>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</si>
  <si>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</si>
  <si>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</si>
  <si>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</si>
  <si>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</si>
  <si>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</si>
  <si>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</si>
  <si>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</si>
  <si>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</si>
  <si>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</si>
  <si>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</si>
  <si>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</si>
  <si>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</si>
  <si>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</si>
  <si>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</si>
  <si>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</si>
  <si>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</si>
  <si>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</si>
  <si>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</si>
  <si>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</si>
  <si>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</si>
  <si>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</si>
  <si>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</si>
  <si>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</si>
  <si>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</si>
  <si>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</si>
  <si>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</si>
  <si>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</si>
  <si>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</si>
  <si>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</si>
  <si>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</si>
  <si>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</si>
  <si>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</si>
  <si>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</si>
  <si>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</si>
  <si>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</si>
  <si>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</si>
  <si>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</si>
  <si>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</si>
  <si>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</si>
  <si>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</si>
  <si>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</si>
  <si>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</si>
  <si>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</si>
  <si>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</si>
  <si>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</si>
  <si>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</si>
  <si>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</si>
  <si>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</si>
  <si>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</si>
  <si>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</si>
  <si>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</si>
  <si>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</si>
  <si>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</si>
  <si>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</si>
  <si>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</si>
  <si>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</si>
  <si>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</si>
  <si>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</si>
  <si>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</si>
  <si>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</si>
  <si>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</si>
  <si>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</si>
  <si>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</si>
  <si>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</si>
  <si>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</si>
  <si>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</si>
  <si>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</si>
  <si>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</si>
  <si>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</si>
  <si>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</si>
  <si>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</si>
  <si>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</si>
  <si>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</si>
  <si>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</si>
  <si>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</si>
  <si>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</si>
  <si>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</si>
  <si>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</si>
  <si>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</si>
  <si>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</si>
  <si>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</si>
  <si>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</si>
  <si>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</si>
  <si>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</si>
  <si>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</si>
  <si>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</si>
  <si>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</si>
  <si>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</si>
  <si>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</si>
  <si>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</si>
  <si>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</si>
  <si>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</si>
  <si>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</si>
  <si>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</si>
  <si>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</si>
  <si>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</si>
  <si>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</si>
  <si>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</si>
  <si>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</si>
  <si>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</si>
  <si>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</si>
  <si>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</si>
  <si>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</si>
  <si>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</si>
  <si>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</si>
  <si>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</si>
  <si>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</si>
  <si>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</si>
  <si>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</si>
  <si>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</si>
  <si>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</si>
  <si>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</si>
  <si>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</si>
  <si>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</si>
  <si>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</si>
  <si>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</si>
  <si>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</si>
  <si>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</si>
  <si>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</si>
  <si>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</si>
  <si>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</si>
  <si>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</si>
  <si>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</si>
  <si>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</si>
  <si>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</si>
  <si>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</si>
  <si>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</si>
  <si>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</si>
  <si>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</si>
  <si>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</si>
  <si>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</si>
  <si>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</si>
  <si>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</si>
  <si>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</si>
  <si>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</si>
  <si>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</si>
  <si>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</si>
  <si>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</si>
  <si>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</si>
  <si>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</si>
  <si>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</si>
  <si>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</si>
  <si>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</si>
  <si>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</si>
  <si>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</si>
  <si>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</si>
  <si>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</si>
  <si>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</si>
  <si>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</si>
  <si>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</si>
  <si>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</si>
  <si>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</si>
  <si>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</si>
  <si>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</si>
  <si>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</si>
  <si>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</si>
  <si>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</si>
  <si>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</si>
  <si>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</si>
  <si>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</si>
  <si>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</si>
  <si>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</si>
  <si>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</si>
  <si>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</si>
  <si>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</si>
  <si>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</si>
  <si>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</si>
  <si>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</si>
  <si>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</si>
  <si>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</si>
  <si>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</si>
  <si>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</si>
  <si>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</si>
  <si>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</si>
  <si>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</si>
  <si>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</si>
  <si>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</si>
  <si>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</si>
  <si>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</si>
  <si>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</si>
  <si>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</si>
  <si>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</si>
  <si>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</si>
  <si>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</si>
  <si>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</si>
  <si>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</si>
  <si>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</si>
  <si>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</si>
  <si>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</si>
  <si>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</si>
  <si>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</si>
  <si>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</si>
  <si>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</si>
  <si>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</si>
  <si>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</si>
  <si>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</si>
  <si>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</si>
  <si>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</si>
  <si>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</si>
  <si>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</si>
  <si>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</si>
  <si>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</si>
  <si>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</si>
  <si>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</si>
  <si>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</si>
  <si>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</si>
  <si>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</si>
  <si>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</si>
  <si>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</si>
  <si>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</si>
  <si>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</si>
  <si>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</si>
  <si>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</si>
  <si>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</si>
  <si>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</si>
  <si>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</si>
  <si>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</si>
  <si>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</si>
  <si>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</si>
  <si>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</si>
  <si>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</si>
  <si>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</si>
  <si>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</si>
  <si>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</si>
  <si>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</si>
  <si>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</si>
  <si>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</si>
  <si>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</si>
  <si>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</si>
  <si>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</si>
  <si>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</si>
  <si>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</si>
  <si>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</si>
  <si>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</si>
  <si>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</si>
  <si>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</si>
  <si>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</si>
  <si>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</si>
  <si>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</si>
  <si>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</si>
  <si>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</si>
  <si>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</si>
  <si>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</si>
  <si>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</si>
  <si>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</si>
  <si>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</si>
  <si>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</si>
  <si>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</si>
  <si>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</si>
  <si>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</si>
  <si>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</si>
  <si>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</si>
  <si>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</si>
  <si>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</si>
  <si>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</si>
  <si>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</si>
  <si>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</si>
  <si>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</si>
  <si>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</si>
  <si>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</si>
  <si>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</si>
  <si>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</si>
  <si>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</si>
  <si>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</si>
  <si>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</si>
  <si>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</si>
  <si>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</si>
  <si>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</si>
  <si>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</si>
  <si>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</si>
  <si>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</si>
  <si>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</si>
  <si>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</si>
  <si>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</si>
  <si>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</si>
  <si>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</si>
  <si>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</si>
  <si>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</si>
  <si>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</si>
  <si>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</si>
  <si>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</si>
  <si>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</si>
  <si>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</si>
  <si>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</si>
  <si>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</si>
  <si>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</si>
  <si>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</si>
  <si>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</si>
  <si>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</si>
  <si>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</si>
  <si>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</si>
  <si>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</si>
  <si>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</si>
  <si>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</si>
  <si>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</si>
  <si>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</si>
  <si>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</si>
  <si>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</si>
  <si>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</si>
  <si>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</si>
  <si>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</si>
  <si>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</si>
  <si>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</si>
  <si>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</si>
  <si>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</si>
  <si>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</si>
  <si>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</si>
  <si>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</si>
  <si>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</si>
  <si>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</si>
  <si>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</si>
  <si>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</si>
  <si>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</si>
  <si>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</si>
  <si>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</si>
  <si>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</si>
  <si>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</si>
  <si>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</si>
  <si>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</si>
  <si>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</si>
  <si>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</si>
  <si>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</si>
  <si>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</si>
  <si>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</si>
  <si>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</si>
  <si>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</si>
  <si>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</si>
  <si>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</si>
  <si>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</si>
  <si>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</si>
  <si>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</si>
  <si>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</si>
  <si>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</si>
  <si>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</si>
  <si>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</si>
  <si>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</si>
  <si>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</si>
  <si>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</si>
  <si>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</si>
  <si>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</si>
  <si>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</si>
  <si>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</si>
  <si>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</si>
  <si>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</si>
  <si>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</si>
  <si>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</si>
  <si>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</si>
  <si>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</si>
  <si>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</si>
  <si>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</si>
  <si>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</si>
  <si>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</si>
  <si>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</si>
  <si>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</si>
  <si>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</si>
  <si>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</si>
  <si>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</si>
  <si>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</si>
  <si>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</si>
  <si>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</si>
  <si>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</si>
  <si>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</si>
  <si>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</si>
  <si>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</si>
  <si>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</si>
  <si>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</si>
  <si>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</si>
  <si>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</si>
  <si>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</si>
  <si>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</si>
  <si>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</si>
  <si>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</si>
  <si>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</si>
  <si>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</si>
  <si>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</si>
  <si>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</si>
  <si>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</si>
  <si>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</si>
  <si>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</si>
  <si>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</si>
  <si>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</si>
  <si>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</si>
  <si>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</si>
  <si>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</si>
  <si>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</si>
  <si>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</si>
  <si>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</si>
  <si>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</si>
  <si>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</si>
  <si>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</si>
  <si>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</si>
  <si>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</si>
  <si>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</si>
  <si>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</si>
  <si>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</si>
  <si>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</si>
  <si>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</si>
  <si>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</si>
  <si>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</si>
  <si>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</si>
  <si>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</si>
  <si>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</si>
  <si>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</si>
  <si>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</si>
  <si>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</si>
  <si>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</si>
  <si>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</si>
  <si>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</si>
  <si>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</si>
  <si>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</si>
  <si>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</si>
  <si>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</si>
  <si>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</si>
  <si>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</si>
  <si>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</si>
  <si>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</si>
  <si>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</si>
  <si>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</si>
  <si>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</si>
  <si>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</si>
  <si>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</si>
  <si>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</si>
  <si>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</si>
  <si>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</si>
  <si>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</si>
  <si>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</si>
  <si>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</si>
  <si>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</si>
  <si>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</si>
  <si>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</si>
  <si>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</si>
  <si>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</si>
  <si>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</si>
  <si>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</si>
  <si>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</si>
  <si>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</si>
  <si>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</si>
  <si>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</si>
  <si>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</si>
  <si>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</si>
  <si>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</si>
  <si>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</si>
  <si>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</si>
  <si>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</si>
  <si>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</si>
  <si>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</si>
  <si>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</si>
  <si>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</si>
  <si>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</si>
  <si>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</si>
  <si>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</si>
  <si>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</si>
  <si>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</si>
  <si>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</si>
  <si>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</si>
  <si>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</si>
  <si>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</si>
  <si>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</si>
  <si>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</si>
  <si>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</si>
  <si>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</si>
  <si>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</si>
  <si>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</si>
  <si>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</si>
  <si>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</si>
  <si>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</si>
  <si>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</si>
  <si>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</si>
  <si>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</si>
  <si>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</si>
  <si>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</si>
  <si>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</si>
  <si>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</si>
  <si>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</si>
  <si>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</si>
  <si>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</si>
  <si>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</si>
  <si>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</si>
  <si>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</si>
  <si>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</si>
  <si>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</si>
  <si>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</si>
  <si>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</si>
  <si>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</si>
  <si>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</si>
  <si>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</si>
  <si>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</si>
  <si>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</si>
  <si>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</si>
  <si>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</si>
  <si>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</si>
  <si>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</si>
  <si>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</si>
  <si>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</si>
  <si>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</si>
  <si>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</si>
  <si>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</si>
  <si>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</si>
  <si>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</si>
  <si>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</si>
  <si>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</si>
  <si>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</si>
  <si>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</si>
  <si>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</si>
  <si>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</si>
  <si>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</si>
  <si>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</si>
  <si>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</si>
  <si>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</si>
  <si>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</si>
  <si>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</si>
  <si>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</si>
  <si>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</si>
  <si>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</si>
  <si>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</si>
  <si>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</si>
  <si>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</si>
  <si>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</si>
  <si>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</si>
  <si>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</si>
  <si>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</si>
  <si>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</si>
  <si>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</si>
  <si>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</si>
  <si>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</si>
  <si>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</si>
  <si>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</si>
  <si>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</si>
  <si>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</si>
  <si>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</si>
  <si>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</si>
  <si>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</si>
  <si>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</si>
  <si>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</si>
  <si>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</si>
  <si>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</si>
  <si>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</si>
  <si>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</si>
  <si>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</si>
  <si>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</si>
  <si>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</si>
  <si>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</si>
  <si>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</si>
  <si>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</si>
  <si>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</si>
  <si>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</si>
  <si>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</si>
  <si>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</si>
  <si>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</si>
  <si>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</si>
  <si>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</si>
  <si>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</si>
  <si>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</si>
  <si>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</si>
  <si>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</si>
  <si>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</si>
  <si>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</si>
  <si>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</si>
  <si>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</si>
  <si>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</si>
  <si>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</si>
  <si>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</si>
  <si>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</si>
  <si>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</si>
  <si>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</si>
  <si>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</si>
  <si>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</si>
  <si>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</si>
  <si>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</si>
  <si>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</si>
  <si>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</si>
  <si>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</si>
  <si>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</si>
  <si>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</si>
  <si>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</si>
  <si>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</si>
  <si>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</si>
  <si>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</si>
  <si>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</si>
  <si>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</si>
  <si>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</si>
  <si>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</si>
  <si>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</si>
  <si>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</si>
  <si>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</si>
  <si>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</si>
  <si>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</si>
  <si>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</si>
  <si>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</si>
  <si>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</si>
  <si>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</si>
  <si>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</si>
  <si>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</si>
  <si>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</si>
  <si>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</si>
  <si>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</si>
  <si>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</si>
  <si>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</si>
  <si>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</si>
  <si>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</si>
  <si>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</si>
  <si>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</si>
  <si>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</si>
  <si>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</si>
  <si>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</si>
  <si>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</si>
  <si>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</si>
  <si>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</si>
  <si>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</si>
  <si>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</si>
  <si>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</si>
  <si>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</si>
  <si>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</si>
  <si>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</si>
  <si>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</si>
  <si>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</si>
  <si>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</si>
  <si>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</si>
  <si>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</si>
  <si>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</si>
  <si>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</si>
  <si>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</si>
  <si>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</si>
  <si>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</si>
  <si>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</si>
  <si>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</si>
  <si>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</si>
  <si>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</si>
  <si>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</si>
  <si>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</si>
  <si>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</si>
  <si>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</si>
  <si>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</si>
  <si>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</si>
  <si>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</si>
  <si>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</si>
  <si>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</si>
  <si>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</si>
  <si>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</si>
  <si>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</si>
  <si>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</si>
  <si>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</si>
  <si>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</si>
  <si>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</si>
  <si>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</si>
  <si>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</si>
  <si>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</si>
  <si>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</si>
  <si>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</si>
  <si>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</si>
  <si>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</si>
  <si>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</si>
  <si>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</si>
  <si>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</si>
  <si>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</si>
  <si>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</si>
  <si>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</si>
  <si>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</si>
  <si>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</si>
  <si>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</si>
  <si>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</si>
  <si>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</si>
  <si>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</si>
  <si>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</si>
  <si>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</si>
  <si>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</si>
  <si>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</si>
  <si>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</si>
  <si>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</si>
  <si>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</si>
  <si>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</si>
  <si>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</si>
  <si>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</si>
  <si>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</si>
  <si>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</si>
  <si>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</si>
  <si>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</si>
  <si>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</si>
  <si>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</si>
  <si>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</si>
  <si>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</si>
  <si>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</si>
  <si>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</si>
  <si>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</si>
  <si>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</si>
  <si>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</si>
  <si>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</si>
  <si>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</si>
  <si>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</si>
  <si>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</si>
  <si>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</si>
  <si>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</si>
  <si>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</si>
  <si>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</si>
  <si>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</si>
  <si>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</si>
  <si>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</si>
  <si>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</si>
  <si>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</si>
  <si>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</si>
  <si>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</si>
  <si>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</si>
  <si>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</si>
  <si>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</si>
  <si>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</si>
  <si>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</si>
  <si>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</si>
  <si>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</si>
  <si>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</si>
  <si>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</si>
  <si>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</si>
  <si>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</si>
  <si>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</si>
  <si>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</si>
  <si>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</si>
  <si>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</si>
  <si>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</si>
  <si>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</si>
  <si>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</si>
  <si>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</si>
  <si>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</si>
  <si>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</si>
  <si>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</si>
  <si>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</si>
  <si>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</si>
  <si>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</si>
  <si>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</si>
  <si>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</si>
  <si>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</si>
  <si>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</si>
  <si>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</si>
  <si>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</si>
  <si>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</si>
  <si>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</si>
  <si>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</si>
  <si>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</si>
  <si>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</si>
  <si>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</si>
  <si>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</si>
  <si>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</si>
  <si>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</si>
  <si>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</si>
  <si>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</si>
  <si>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</si>
  <si>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</si>
  <si>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</si>
  <si>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</si>
  <si>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</si>
  <si>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</si>
  <si>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</si>
  <si>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</si>
  <si>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</si>
  <si>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</si>
  <si>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</si>
  <si>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</si>
  <si>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</si>
  <si>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</si>
  <si>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</si>
  <si>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</si>
  <si>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</si>
  <si>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</si>
  <si>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</si>
  <si>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</si>
  <si>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</si>
  <si>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</si>
  <si>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</si>
  <si>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</si>
  <si>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</si>
  <si>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</si>
  <si>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</si>
  <si>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</si>
  <si>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</si>
  <si>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</si>
  <si>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</si>
  <si>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</si>
  <si>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</si>
  <si>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</si>
  <si>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</si>
  <si>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</si>
  <si>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</si>
  <si>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</si>
  <si>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</si>
  <si>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</si>
  <si>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</si>
  <si>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</si>
  <si>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</si>
  <si>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</si>
  <si>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</si>
  <si>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</si>
  <si>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</si>
  <si>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</si>
  <si>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</si>
  <si>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</si>
  <si>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</si>
  <si>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</si>
  <si>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</si>
  <si>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</si>
  <si>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</si>
  <si>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</si>
  <si>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</si>
  <si>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</si>
  <si>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</si>
  <si>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</si>
  <si>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</si>
  <si>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</si>
  <si>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</si>
  <si>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</si>
  <si>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</si>
  <si>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</si>
  <si>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</si>
  <si>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</si>
  <si>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</si>
  <si>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</si>
  <si>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</si>
  <si>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</si>
  <si>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</si>
  <si>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</si>
  <si>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</si>
  <si>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</si>
  <si>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</si>
  <si>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</si>
  <si>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</si>
  <si>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</si>
  <si>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</si>
  <si>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</si>
  <si>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</si>
  <si>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</si>
  <si>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</si>
  <si>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</si>
  <si>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</si>
  <si>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</si>
  <si>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</si>
  <si>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</si>
  <si>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</si>
  <si>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</si>
  <si>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</si>
  <si>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</si>
  <si>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</si>
  <si>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</si>
  <si>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</si>
  <si>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</si>
  <si>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</si>
  <si>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</si>
  <si>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</si>
  <si>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</si>
  <si>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</si>
  <si>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</si>
  <si>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</si>
  <si>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</si>
  <si>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</si>
  <si>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</si>
  <si>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</si>
  <si>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</si>
  <si>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</si>
  <si>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</si>
  <si>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</si>
  <si>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</si>
  <si>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</si>
  <si>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</si>
  <si>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</si>
  <si>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</si>
  <si>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</si>
  <si>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</si>
  <si>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</si>
  <si>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</si>
  <si>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</si>
  <si>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</si>
  <si>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</si>
  <si>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</si>
  <si>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</si>
  <si>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</si>
  <si>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</si>
  <si>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</si>
  <si>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</si>
  <si>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</si>
  <si>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</si>
  <si>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</si>
  <si>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</si>
  <si>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</si>
  <si>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</si>
  <si>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</si>
  <si>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</si>
  <si>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</si>
  <si>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</si>
  <si>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</si>
  <si>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</si>
  <si>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</si>
  <si>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</si>
  <si>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</si>
  <si>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</si>
  <si>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</si>
  <si>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</si>
  <si>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</si>
  <si>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</si>
  <si>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</si>
  <si>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</si>
  <si>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</si>
  <si>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</si>
  <si>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</si>
  <si>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</si>
  <si>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</si>
  <si>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</si>
  <si>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</si>
  <si>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</si>
  <si>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</si>
  <si>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</si>
  <si>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</si>
  <si>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</si>
  <si>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</si>
  <si>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</si>
  <si>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</si>
  <si>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</si>
  <si>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</si>
  <si>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</si>
  <si>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</si>
  <si>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</si>
  <si>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</si>
  <si>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</si>
  <si>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</si>
  <si>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</si>
  <si>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</si>
  <si>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</si>
  <si>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</si>
  <si>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</si>
  <si>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</si>
  <si>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</si>
  <si>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</si>
  <si>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</si>
  <si>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</si>
  <si>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</si>
  <si>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</si>
  <si>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</si>
  <si>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</si>
  <si>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</si>
  <si>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</si>
  <si>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</si>
  <si>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</si>
  <si>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</si>
  <si>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</si>
  <si>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</si>
  <si>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</si>
  <si>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</si>
  <si>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</si>
  <si>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</si>
  <si>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</si>
  <si>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</si>
  <si>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</si>
  <si>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</si>
  <si>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</si>
  <si>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</si>
  <si>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</si>
  <si>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</si>
  <si>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</si>
  <si>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</si>
  <si>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</si>
  <si>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</si>
  <si>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</si>
  <si>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</si>
  <si>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</si>
  <si>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</si>
  <si>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</si>
  <si>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</si>
  <si>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</si>
  <si>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</si>
  <si>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</si>
  <si>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</si>
  <si>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</si>
  <si>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</si>
  <si>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</si>
  <si>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</si>
  <si>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</si>
  <si>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</si>
  <si>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</si>
  <si>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</si>
  <si>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</si>
  <si>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</si>
  <si>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</si>
  <si>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</si>
  <si>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</si>
  <si>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</si>
  <si>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</si>
  <si>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</si>
  <si>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</si>
  <si>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</si>
  <si>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</si>
  <si>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</si>
  <si>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</si>
  <si>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</si>
  <si>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</si>
  <si>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</si>
  <si>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</si>
  <si>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</si>
  <si>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</si>
  <si>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</si>
  <si>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</si>
  <si>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</si>
  <si>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</si>
  <si>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</si>
  <si>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</si>
  <si>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</si>
  <si>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</si>
  <si>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</si>
  <si>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</si>
  <si>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</si>
  <si>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</si>
  <si>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</si>
  <si>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</si>
  <si>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</si>
  <si>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</si>
  <si>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</si>
  <si>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</si>
  <si>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</si>
  <si>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</si>
  <si>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</si>
  <si>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</si>
  <si>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</si>
  <si>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</si>
  <si>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</si>
  <si>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</si>
  <si>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</si>
  <si>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</si>
  <si>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</si>
  <si>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</si>
  <si>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</si>
  <si>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</si>
  <si>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</si>
  <si>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</si>
  <si>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</si>
  <si>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</si>
  <si>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</si>
  <si>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</si>
  <si>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</si>
  <si>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</si>
  <si>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</si>
  <si>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</si>
  <si>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</si>
  <si>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</si>
  <si>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</si>
  <si>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</si>
  <si>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</si>
  <si>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</si>
  <si>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</si>
  <si>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</si>
  <si>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</si>
  <si>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</si>
  <si>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</si>
  <si>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</si>
  <si>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</si>
  <si>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</si>
  <si>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</si>
  <si>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</si>
  <si>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</si>
  <si>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</si>
  <si>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</si>
  <si>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</si>
  <si>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</si>
  <si>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</si>
  <si>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</si>
  <si>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</si>
  <si>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</si>
  <si>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</si>
  <si>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</si>
  <si>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</si>
  <si>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</si>
  <si>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</si>
  <si>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</si>
  <si>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</si>
  <si>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</si>
  <si>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</si>
  <si>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</si>
  <si>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</si>
  <si>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</si>
  <si>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</si>
  <si>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</si>
  <si>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</si>
  <si>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</si>
  <si>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</si>
  <si>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</si>
  <si>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</si>
  <si>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</si>
  <si>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</si>
  <si>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</si>
  <si>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</si>
  <si>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</si>
  <si>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</si>
  <si>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</si>
  <si>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</si>
  <si>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</si>
  <si>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</si>
  <si>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</si>
  <si>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</si>
  <si>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</si>
  <si>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</si>
  <si>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</si>
  <si>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</si>
  <si>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</si>
  <si>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</si>
  <si>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</si>
  <si>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</si>
  <si>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</si>
  <si>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</si>
  <si>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</si>
  <si>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</si>
  <si>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</si>
  <si>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</si>
  <si>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</si>
  <si>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</si>
  <si>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</si>
  <si>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</si>
  <si>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</si>
  <si>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</si>
  <si>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</si>
  <si>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</si>
  <si>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</si>
  <si>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</si>
  <si>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</si>
  <si>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</si>
  <si>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</si>
  <si>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</si>
  <si>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</si>
  <si>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</si>
  <si>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</si>
  <si>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</si>
  <si>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</si>
  <si>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</si>
  <si>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</si>
  <si>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</si>
  <si>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</si>
  <si>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</si>
  <si>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</si>
  <si>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</si>
  <si>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</si>
  <si>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</si>
  <si>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</si>
  <si>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</si>
  <si>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</si>
  <si>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</si>
  <si>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</si>
  <si>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</si>
  <si>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</si>
  <si>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</si>
  <si>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</si>
  <si>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</si>
  <si>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</si>
  <si>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</si>
  <si>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</si>
  <si>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</si>
  <si>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</si>
  <si>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</si>
  <si>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</si>
  <si>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</si>
  <si>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</si>
  <si>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</si>
  <si>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</si>
  <si>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</si>
  <si>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</si>
  <si>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</si>
  <si>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</si>
  <si>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</si>
  <si>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</si>
  <si>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</si>
  <si>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</si>
  <si>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</si>
  <si>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</si>
  <si>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</si>
  <si>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</si>
  <si>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</si>
  <si>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</si>
  <si>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</si>
  <si>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</si>
  <si>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</si>
  <si>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</si>
  <si>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</si>
  <si>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</si>
  <si>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</si>
  <si>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</si>
  <si>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</si>
  <si>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</si>
  <si>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</si>
  <si>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</si>
  <si>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</si>
  <si>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</si>
  <si>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</si>
  <si>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</si>
  <si>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</si>
  <si>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</si>
  <si>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</si>
  <si>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</si>
  <si>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</si>
  <si>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</si>
  <si>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</si>
  <si>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</si>
  <si>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</si>
  <si>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</si>
  <si>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</si>
  <si>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</si>
  <si>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</si>
  <si>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</si>
  <si>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</si>
  <si>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</si>
  <si>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</si>
  <si>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</si>
  <si>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</si>
  <si>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</si>
  <si>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</si>
  <si>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</si>
  <si>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</si>
  <si>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</si>
  <si>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</si>
  <si>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</si>
  <si>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</si>
  <si>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</si>
  <si>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</si>
  <si>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</si>
  <si>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</si>
  <si>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</si>
  <si>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</si>
  <si>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</si>
  <si>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</si>
  <si>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</si>
  <si>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</si>
  <si>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</si>
  <si>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</si>
  <si>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</si>
  <si>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</si>
  <si>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</si>
  <si>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</si>
  <si>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</si>
  <si>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</si>
  <si>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</si>
  <si>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</si>
  <si>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</si>
  <si>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</si>
  <si>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</si>
  <si>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</si>
  <si>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</si>
  <si>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</si>
  <si>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</si>
  <si>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</si>
  <si>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</si>
  <si>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</si>
  <si>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</si>
  <si>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</si>
  <si>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</si>
  <si>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</si>
  <si>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</si>
  <si>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</si>
  <si>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</si>
  <si>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</si>
  <si>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</si>
  <si>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</si>
  <si>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</si>
  <si>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</si>
  <si>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</si>
  <si>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</si>
  <si>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</si>
  <si>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</si>
  <si>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</si>
  <si>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</si>
  <si>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</si>
  <si>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</si>
  <si>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</si>
  <si>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</si>
  <si>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</si>
  <si>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</si>
  <si>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</si>
  <si>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</si>
  <si>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</si>
  <si>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</si>
  <si>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</si>
  <si>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</si>
  <si>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</si>
  <si>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</si>
  <si>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</si>
  <si>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</si>
  <si>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</si>
  <si>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</si>
  <si>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</si>
  <si>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</si>
  <si>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</si>
  <si>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</si>
  <si>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</si>
  <si>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</si>
  <si>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</si>
  <si>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</si>
  <si>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</si>
  <si>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</si>
  <si>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</si>
  <si>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</si>
  <si>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</si>
  <si>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</si>
  <si>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</si>
  <si>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</si>
  <si>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</si>
  <si>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</si>
  <si>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</si>
  <si>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</si>
  <si>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</si>
  <si>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</si>
  <si>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</si>
  <si>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</si>
  <si>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</si>
  <si>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</si>
  <si>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</si>
  <si>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</si>
  <si>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</si>
  <si>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</si>
  <si>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</si>
  <si>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</si>
  <si>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</si>
  <si>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</si>
  <si>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</si>
  <si>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</si>
  <si>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</si>
  <si>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</si>
  <si>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</si>
  <si>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</si>
  <si>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</si>
  <si>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</si>
  <si>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</si>
  <si>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</si>
  <si>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</si>
  <si>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</si>
  <si>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</si>
  <si>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</si>
  <si>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</si>
  <si>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</si>
  <si>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</si>
  <si>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</si>
  <si>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</si>
  <si>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</si>
  <si>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</si>
  <si>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</si>
  <si>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</si>
  <si>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</si>
  <si>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</si>
  <si>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</si>
  <si>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</si>
  <si>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</si>
  <si>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</si>
  <si>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</si>
  <si>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</si>
  <si>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</si>
  <si>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</si>
  <si>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</si>
  <si>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</si>
  <si>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</si>
  <si>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</si>
  <si>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</si>
  <si>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</si>
  <si>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</si>
  <si>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</si>
  <si>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</si>
  <si>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</si>
  <si>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</si>
  <si>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</si>
  <si>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</si>
  <si>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</si>
  <si>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</si>
  <si>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</si>
  <si>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</si>
  <si>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</si>
  <si>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</si>
  <si>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</si>
  <si>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</si>
  <si>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</si>
  <si>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</si>
  <si>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</si>
  <si>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</si>
  <si>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</si>
  <si>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</si>
  <si>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</si>
  <si>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</si>
  <si>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</si>
  <si>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</si>
  <si>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</si>
  <si>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</si>
  <si>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</si>
  <si>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</si>
  <si>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</si>
  <si>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</si>
  <si>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</si>
  <si>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</si>
  <si>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</si>
  <si>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</si>
  <si>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</si>
  <si>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</si>
  <si>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</si>
  <si>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</si>
  <si>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</si>
  <si>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</si>
  <si>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</si>
  <si>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</si>
  <si>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</si>
  <si>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</si>
  <si>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</si>
  <si>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</si>
  <si>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</si>
  <si>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</si>
  <si>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</si>
  <si>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</si>
  <si>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</si>
  <si>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</si>
  <si>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</si>
  <si>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</si>
  <si>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</si>
  <si>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</si>
  <si>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</si>
  <si>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</si>
  <si>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</si>
  <si>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</si>
  <si>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</si>
  <si>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</si>
  <si>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</si>
  <si>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</si>
  <si>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</si>
  <si>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</si>
  <si>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</si>
  <si>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</si>
  <si>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</si>
  <si>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</si>
  <si>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</si>
  <si>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</si>
  <si>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</si>
  <si>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</si>
  <si>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</si>
  <si>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</si>
  <si>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</si>
  <si>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</si>
  <si>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</si>
  <si>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</si>
  <si>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</si>
  <si>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</si>
  <si>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</si>
  <si>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</si>
  <si>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</si>
  <si>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</si>
  <si>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</si>
  <si>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</si>
  <si>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</si>
  <si>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</si>
  <si>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</si>
  <si>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</si>
  <si>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</si>
  <si>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</si>
  <si>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</si>
  <si>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</si>
  <si>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</si>
  <si>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</si>
  <si>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</si>
  <si>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</si>
  <si>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</si>
  <si>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</si>
  <si>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</si>
  <si>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</si>
  <si>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</si>
  <si>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</si>
  <si>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</si>
  <si>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</si>
  <si>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</si>
  <si>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</si>
  <si>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</si>
  <si>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</si>
  <si>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</si>
  <si>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</si>
  <si>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</si>
  <si>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</si>
  <si>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</si>
  <si>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</si>
  <si>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</si>
  <si>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</si>
  <si>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</si>
  <si>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</si>
  <si>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</si>
  <si>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</si>
  <si>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</si>
  <si>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</si>
  <si>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</si>
  <si>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</si>
  <si>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</si>
  <si>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</si>
  <si>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</si>
  <si>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</si>
  <si>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</si>
  <si>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</si>
  <si>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</si>
  <si>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</si>
  <si>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</si>
  <si>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</si>
  <si>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</si>
  <si>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</si>
  <si>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</si>
  <si>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</si>
  <si>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</si>
  <si>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</si>
  <si>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</si>
  <si>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</si>
  <si>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</si>
  <si>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</si>
  <si>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</si>
  <si>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</si>
  <si>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</si>
  <si>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</si>
  <si>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</si>
  <si>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</si>
  <si>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</si>
  <si>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</si>
  <si>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</si>
  <si>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</si>
  <si>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</si>
  <si>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</si>
  <si>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</si>
  <si>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</si>
  <si>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</si>
  <si>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</si>
  <si>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</si>
  <si>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</si>
  <si>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</si>
  <si>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</si>
  <si>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</si>
  <si>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</si>
  <si>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</si>
  <si>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</si>
  <si>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</si>
  <si>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</si>
  <si>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</si>
  <si>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</si>
  <si>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</si>
  <si>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</si>
  <si>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</si>
  <si>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</si>
  <si>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</si>
  <si>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</si>
  <si>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</si>
  <si>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</si>
  <si>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</si>
  <si>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</si>
  <si>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</si>
  <si>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</si>
  <si>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</si>
  <si>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</si>
  <si>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</si>
  <si>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</si>
  <si>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</si>
  <si>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</si>
  <si>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</si>
  <si>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</si>
  <si>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</si>
  <si>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</si>
  <si>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</si>
  <si>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</si>
  <si>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</si>
  <si>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</si>
  <si>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</si>
  <si>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</si>
  <si>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</si>
  <si>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</si>
  <si>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</si>
  <si>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</si>
  <si>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</si>
  <si>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</si>
  <si>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</si>
  <si>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</si>
  <si>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</si>
  <si>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</si>
  <si>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</si>
  <si>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</si>
  <si>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</si>
  <si>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</si>
  <si>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</si>
  <si>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</si>
  <si>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</si>
  <si>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</si>
  <si>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</si>
  <si>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</si>
  <si>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</si>
  <si>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</si>
  <si>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</si>
  <si>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</si>
  <si>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</si>
  <si>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</si>
  <si>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</si>
  <si>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</si>
  <si>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</si>
  <si>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</si>
  <si>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</si>
  <si>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</si>
  <si>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</si>
  <si>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</si>
  <si>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</si>
  <si>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</si>
  <si>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</si>
  <si>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</si>
  <si>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</si>
  <si>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</si>
  <si>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</si>
  <si>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</si>
  <si>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</si>
  <si>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</si>
  <si>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</si>
  <si>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</si>
  <si>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</si>
  <si>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</si>
  <si>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</si>
  <si>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</si>
  <si>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</si>
  <si>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</si>
  <si>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</si>
  <si>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</si>
  <si>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</si>
  <si>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</si>
  <si>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</si>
  <si>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</si>
  <si>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</si>
  <si>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</si>
  <si>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</si>
  <si>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</si>
  <si>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</si>
  <si>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</si>
  <si>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</si>
  <si>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</si>
  <si>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</si>
  <si>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</si>
  <si>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</si>
  <si>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</si>
  <si>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</si>
  <si>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</si>
  <si>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</si>
  <si>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</si>
  <si>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</si>
  <si>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</si>
  <si>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</si>
  <si>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</si>
  <si>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</si>
  <si>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</si>
  <si>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</si>
  <si>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</si>
  <si>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</si>
  <si>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</si>
  <si>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</si>
  <si>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</si>
  <si>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</si>
  <si>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</si>
  <si>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</si>
  <si>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</si>
  <si>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</si>
  <si>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</si>
  <si>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</si>
  <si>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</si>
  <si>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</si>
  <si>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</si>
  <si>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</si>
  <si>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</si>
  <si>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</si>
  <si>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</si>
  <si>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</si>
  <si>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</si>
  <si>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</si>
  <si>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</si>
  <si>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</si>
  <si>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</si>
  <si>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</si>
  <si>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</si>
  <si>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</si>
  <si>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</si>
  <si>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</si>
  <si>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</si>
  <si>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</si>
  <si>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</si>
  <si>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</si>
  <si>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</si>
  <si>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</si>
  <si>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</si>
  <si>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</si>
  <si>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</si>
  <si>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</si>
  <si>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</si>
  <si>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</si>
  <si>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</si>
  <si>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</si>
  <si>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</si>
  <si>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</si>
  <si>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</si>
  <si>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</si>
  <si>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</si>
  <si>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</si>
  <si>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</si>
  <si>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</si>
  <si>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</si>
  <si>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</si>
  <si>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</si>
  <si>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</si>
  <si>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</si>
  <si>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</si>
  <si>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</si>
  <si>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</si>
  <si>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</si>
  <si>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</si>
  <si>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</si>
  <si>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</si>
  <si>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</si>
  <si>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</si>
  <si>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</si>
  <si>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</si>
  <si>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</si>
  <si>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</si>
  <si>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</si>
  <si>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</si>
  <si>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</si>
  <si>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</si>
  <si>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</si>
  <si>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</si>
  <si>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</si>
  <si>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</si>
  <si>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</si>
  <si>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</si>
  <si>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</si>
  <si>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</si>
  <si>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</si>
  <si>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</si>
  <si>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</si>
  <si>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</si>
  <si>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</si>
  <si>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</si>
  <si>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</si>
  <si>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</si>
  <si>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</si>
  <si>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</si>
  <si>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</si>
  <si>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</si>
  <si>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</si>
  <si>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</si>
  <si>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</si>
  <si>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</si>
  <si>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</si>
  <si>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</si>
  <si>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</si>
  <si>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</si>
  <si>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</si>
  <si>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</si>
  <si>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</si>
  <si>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</si>
  <si>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</si>
  <si>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</si>
  <si>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</si>
  <si>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</si>
  <si>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</si>
  <si>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</si>
  <si>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</si>
  <si>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</si>
  <si>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</si>
  <si>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</si>
  <si>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</si>
  <si>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</si>
  <si>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</si>
  <si>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</si>
  <si>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</si>
  <si>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</si>
  <si>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</si>
  <si>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</si>
  <si>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</si>
  <si>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</si>
  <si>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</si>
  <si>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</si>
  <si>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</si>
  <si>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</si>
  <si>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</si>
  <si>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</si>
  <si>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</si>
  <si>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</si>
  <si>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</si>
  <si>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</si>
  <si>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</si>
  <si>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</si>
  <si>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</si>
  <si>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</si>
  <si>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</si>
  <si>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</si>
  <si>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</si>
  <si>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</si>
  <si>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</si>
  <si>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</si>
  <si>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</si>
  <si>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</si>
  <si>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</si>
  <si>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</si>
  <si>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</si>
  <si>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</si>
  <si>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</si>
  <si>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</si>
  <si>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</si>
  <si>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</si>
  <si>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</si>
  <si>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</si>
  <si>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</si>
  <si>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</si>
  <si>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</si>
  <si>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</si>
  <si>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</si>
  <si>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</si>
  <si>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</si>
  <si>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</si>
  <si>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</si>
  <si>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</si>
  <si>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</si>
  <si>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</si>
  <si>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</si>
  <si>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</si>
  <si>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</si>
  <si>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</si>
  <si>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</si>
  <si>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</si>
  <si>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</si>
  <si>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</si>
  <si>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</si>
  <si>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</si>
  <si>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</si>
  <si>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</si>
  <si>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</si>
  <si>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</si>
  <si>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</si>
  <si>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</si>
  <si>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</si>
  <si>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</si>
  <si>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</si>
  <si>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</si>
  <si>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</si>
  <si>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</si>
  <si>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</si>
  <si>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</si>
  <si>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</si>
  <si>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</si>
  <si>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</si>
  <si>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</si>
  <si>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</si>
  <si>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</si>
  <si>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</si>
  <si>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</si>
  <si>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</si>
  <si>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</si>
  <si>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</si>
  <si>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</si>
  <si>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</si>
  <si>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</si>
  <si>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</si>
  <si>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</si>
  <si>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</si>
  <si>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</si>
  <si>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</si>
  <si>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</si>
  <si>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</si>
  <si>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</si>
  <si>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</si>
  <si>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</si>
  <si>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</si>
  <si>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</si>
  <si>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</si>
  <si>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</si>
  <si>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</si>
  <si>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</si>
  <si>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</si>
  <si>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</si>
  <si>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</si>
  <si>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</si>
  <si>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</si>
  <si>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</si>
  <si>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</si>
  <si>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</si>
  <si>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</si>
  <si>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</si>
  <si>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</si>
  <si>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</si>
  <si>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</si>
  <si>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</si>
  <si>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</si>
  <si>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</si>
  <si>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</si>
  <si>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</si>
  <si>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</si>
  <si>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</si>
  <si>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</si>
  <si>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</si>
  <si>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</si>
  <si>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</si>
  <si>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</si>
  <si>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</si>
  <si>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</si>
  <si>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</si>
  <si>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</si>
  <si>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</si>
  <si>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</si>
  <si>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</si>
  <si>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</si>
  <si>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</si>
  <si>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</si>
  <si>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</si>
  <si>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</si>
  <si>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</si>
  <si>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</si>
  <si>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</si>
  <si>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</si>
  <si>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</si>
  <si>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</si>
  <si>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</si>
  <si>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</si>
  <si>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</si>
  <si>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</si>
  <si>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</si>
  <si>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</si>
  <si>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</si>
  <si>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</si>
  <si>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</si>
  <si>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</si>
  <si>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</si>
  <si>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</si>
  <si>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</si>
  <si>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</si>
  <si>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</si>
  <si>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</si>
  <si>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</si>
  <si>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</si>
  <si>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</si>
  <si>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</si>
  <si>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</si>
  <si>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</si>
  <si>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</si>
  <si>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</si>
  <si>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</si>
  <si>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</si>
  <si>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</si>
  <si>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</si>
  <si>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</si>
  <si>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</si>
  <si>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</si>
  <si>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</si>
  <si>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</si>
  <si>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</si>
  <si>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</si>
  <si>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</si>
  <si>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</si>
  <si>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</si>
  <si>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</si>
  <si>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</si>
  <si>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</si>
  <si>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</si>
  <si>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</si>
  <si>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</si>
  <si>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</si>
  <si>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</si>
  <si>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</si>
  <si>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</si>
  <si>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</si>
  <si>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</si>
  <si>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</si>
  <si>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</si>
  <si>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</si>
  <si>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</si>
  <si>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</si>
  <si>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</si>
  <si>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</si>
  <si>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</si>
  <si>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</si>
  <si>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</si>
  <si>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</si>
  <si>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</si>
  <si>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</si>
  <si>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</si>
  <si>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</si>
  <si>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</si>
  <si>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</si>
  <si>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</si>
  <si>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</si>
  <si>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</si>
  <si>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</si>
  <si>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</si>
  <si>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</si>
  <si>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</si>
  <si>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</si>
  <si>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</si>
  <si>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</si>
  <si>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</si>
  <si>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</si>
  <si>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</si>
  <si>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</si>
  <si>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</si>
  <si>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</si>
  <si>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</si>
  <si>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</si>
  <si>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</si>
  <si>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</si>
  <si>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</si>
  <si>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</si>
  <si>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</si>
  <si>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</si>
  <si>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</si>
  <si>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</si>
  <si>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</si>
  <si>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</si>
  <si>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</si>
  <si>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</si>
  <si>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</si>
  <si>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</si>
  <si>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</si>
  <si>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</si>
  <si>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</si>
  <si>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</si>
  <si>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</si>
  <si>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</si>
  <si>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</si>
  <si>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</si>
  <si>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</si>
  <si>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</si>
  <si>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</si>
  <si>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</si>
  <si>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</si>
  <si>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</si>
  <si>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</si>
  <si>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</si>
  <si>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</si>
  <si>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</si>
  <si>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</si>
  <si>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</si>
  <si>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</si>
  <si>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</si>
  <si>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</si>
  <si>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</si>
  <si>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</si>
  <si>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</si>
  <si>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</si>
  <si>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</si>
  <si>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</si>
  <si>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</si>
  <si>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</si>
  <si>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</si>
  <si>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</si>
  <si>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</si>
  <si>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</si>
  <si>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</si>
  <si>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</si>
  <si>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</si>
  <si>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</si>
  <si>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</si>
  <si>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</si>
  <si>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</si>
  <si>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</si>
  <si>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</si>
  <si>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</si>
  <si>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</si>
  <si>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</si>
  <si>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</si>
  <si>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</si>
  <si>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</si>
  <si>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</si>
  <si>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</si>
  <si>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</si>
  <si>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</si>
  <si>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</si>
  <si>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</si>
  <si>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</si>
  <si>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</si>
  <si>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</si>
  <si>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</si>
  <si>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</si>
  <si>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</si>
  <si>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</si>
  <si>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</si>
  <si>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</si>
  <si>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</si>
  <si>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</si>
  <si>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</si>
  <si>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</si>
  <si>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</si>
  <si>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</si>
  <si>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</si>
  <si>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</si>
  <si>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</si>
  <si>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</si>
  <si>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</si>
  <si>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</si>
  <si>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</si>
  <si>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</si>
  <si>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</si>
  <si>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</si>
  <si>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</si>
  <si>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</si>
  <si>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</si>
  <si>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</si>
  <si>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</si>
  <si>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</si>
  <si>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</si>
  <si>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</si>
  <si>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</si>
  <si>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</si>
  <si>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</si>
  <si>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</si>
  <si>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</si>
  <si>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</si>
  <si>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</si>
  <si>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</si>
  <si>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</si>
  <si>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</si>
  <si>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</si>
  <si>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</si>
  <si>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</si>
  <si>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</si>
  <si>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</si>
  <si>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</si>
  <si>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</si>
  <si>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</si>
  <si>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</si>
  <si>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</si>
  <si>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</si>
  <si>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</si>
  <si>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</si>
  <si>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</si>
  <si>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</si>
  <si>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</si>
  <si>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</si>
  <si>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</si>
  <si>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</si>
  <si>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</si>
  <si>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</si>
  <si>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</si>
  <si>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</si>
  <si>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</si>
  <si>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</si>
  <si>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</si>
  <si>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</si>
  <si>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</si>
  <si>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</si>
  <si>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</si>
  <si>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</si>
  <si>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</si>
  <si>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</si>
  <si>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</si>
  <si>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</si>
  <si>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</si>
  <si>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</si>
  <si>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</si>
  <si>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</si>
  <si>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</si>
  <si>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</si>
  <si>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</si>
  <si>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</si>
  <si>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</si>
  <si>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</si>
  <si>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</si>
  <si>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</si>
  <si>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</si>
  <si>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</si>
  <si>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</si>
  <si>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</si>
  <si>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</si>
  <si>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</si>
  <si>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</si>
  <si>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</si>
  <si>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</si>
  <si>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</si>
  <si>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</si>
  <si>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</si>
  <si>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</si>
  <si>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</si>
  <si>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</si>
  <si>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</si>
  <si>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</si>
  <si>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</si>
  <si>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</si>
  <si>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</si>
  <si>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</si>
  <si>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</si>
  <si>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</si>
  <si>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</si>
  <si>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</si>
  <si>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</si>
  <si>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</si>
  <si>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</si>
  <si>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</si>
  <si>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</si>
  <si>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</si>
  <si>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</si>
  <si>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</si>
  <si>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</si>
  <si>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</si>
  <si>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</si>
  <si>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</si>
  <si>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</si>
  <si>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</si>
  <si>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</si>
  <si>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</si>
  <si>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</si>
  <si>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</si>
  <si>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</si>
  <si>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</si>
  <si>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</si>
  <si>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</si>
  <si>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</si>
  <si>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</si>
  <si>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</si>
  <si>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</si>
  <si>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</si>
  <si>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</si>
  <si>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</si>
  <si>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</si>
  <si>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</si>
  <si>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</si>
  <si>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</si>
  <si>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</si>
  <si>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</si>
  <si>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</si>
  <si>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</si>
  <si>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</si>
  <si>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</si>
  <si>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</si>
  <si>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</si>
  <si>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</si>
  <si>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</si>
  <si>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</si>
  <si>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</si>
  <si>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</si>
  <si>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</si>
  <si>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</si>
  <si>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</si>
  <si>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</si>
  <si>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</si>
  <si>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</si>
  <si>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</si>
  <si>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</si>
  <si>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</si>
  <si>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</si>
  <si>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</si>
  <si>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</si>
  <si>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</si>
  <si>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</si>
  <si>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</si>
  <si>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</si>
  <si>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</si>
  <si>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</si>
  <si>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</si>
  <si>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</si>
  <si>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</si>
  <si>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</si>
  <si>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</si>
  <si>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</si>
  <si>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</si>
  <si>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</si>
  <si>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</si>
  <si>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</si>
  <si>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</si>
  <si>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</si>
  <si>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</si>
  <si>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</si>
  <si>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</si>
  <si>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</si>
  <si>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</si>
  <si>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</si>
  <si>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</si>
  <si>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</si>
  <si>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</si>
  <si>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</si>
  <si>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</si>
  <si>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</si>
  <si>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</si>
  <si>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</si>
  <si>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</si>
  <si>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</si>
  <si>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</si>
  <si>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</si>
  <si>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</si>
  <si>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</si>
  <si>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</si>
  <si>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</si>
  <si>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</si>
  <si>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</si>
  <si>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</si>
  <si>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</si>
  <si>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</si>
  <si>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</si>
  <si>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</si>
  <si>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</si>
  <si>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</si>
  <si>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</si>
  <si>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</si>
  <si>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</si>
  <si>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</si>
  <si>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</si>
  <si>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</si>
  <si>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</si>
  <si>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</si>
  <si>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</si>
  <si>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</si>
  <si>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</si>
  <si>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</si>
  <si>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</si>
  <si>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</si>
  <si>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</si>
  <si>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</si>
  <si>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</si>
  <si>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</si>
  <si>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</si>
  <si>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</si>
  <si>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</si>
  <si>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</si>
  <si>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</si>
  <si>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</si>
  <si>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</si>
  <si>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</si>
  <si>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</si>
  <si>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</si>
  <si>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</si>
  <si>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</si>
  <si>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</si>
  <si>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</si>
  <si>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</si>
  <si>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</si>
  <si>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</si>
  <si>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</si>
  <si>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</si>
  <si>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</si>
  <si>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</si>
  <si>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</si>
  <si>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</si>
  <si>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</si>
  <si>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</si>
  <si>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</si>
  <si>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</si>
  <si>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</si>
  <si>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</si>
  <si>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</si>
  <si>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</si>
  <si>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</si>
  <si>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</si>
  <si>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</si>
  <si>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</si>
  <si>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</si>
  <si>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</si>
  <si>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</si>
  <si>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</si>
  <si>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</si>
  <si>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</si>
  <si>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</si>
  <si>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</si>
  <si>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</si>
  <si>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</si>
  <si>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</si>
  <si>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</si>
  <si>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</si>
  <si>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</si>
  <si>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</si>
  <si>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</si>
  <si>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</si>
  <si>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</si>
  <si>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</si>
  <si>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</si>
  <si>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</si>
  <si>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</si>
  <si>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</si>
  <si>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</si>
  <si>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</si>
  <si>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</si>
  <si>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</si>
  <si>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</si>
  <si>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</si>
  <si>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</si>
  <si>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</si>
  <si>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</si>
  <si>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</si>
  <si>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</si>
  <si>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</si>
  <si>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</si>
  <si>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</si>
  <si>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</si>
  <si>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</si>
  <si>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</si>
  <si>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</si>
  <si>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</si>
  <si>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</si>
  <si>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</si>
  <si>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</si>
  <si>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</si>
  <si>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</si>
  <si>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</si>
  <si>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</si>
  <si>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</si>
  <si>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</si>
  <si>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</si>
  <si>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</si>
  <si>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</si>
  <si>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</si>
  <si>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</si>
  <si>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</si>
  <si>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</si>
  <si>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</si>
  <si>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</si>
  <si>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</si>
  <si>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</si>
  <si>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</si>
  <si>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</si>
  <si>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</si>
  <si>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</si>
  <si>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</si>
  <si>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</si>
  <si>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</si>
  <si>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</si>
  <si>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</si>
  <si>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</si>
  <si>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</si>
  <si>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</si>
  <si>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</si>
  <si>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</si>
  <si>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</si>
  <si>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</si>
  <si>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</si>
  <si>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</si>
  <si>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</si>
  <si>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</si>
  <si>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</si>
  <si>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</si>
  <si>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</si>
  <si>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</si>
  <si>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</si>
  <si>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</si>
  <si>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</si>
  <si>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</si>
  <si>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</si>
  <si>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</si>
  <si>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</si>
  <si>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</si>
  <si>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</si>
  <si>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</si>
  <si>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</si>
  <si>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</si>
  <si>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</si>
  <si>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</si>
  <si>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</si>
  <si>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</si>
  <si>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</si>
  <si>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</si>
  <si>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</si>
  <si>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</si>
  <si>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</si>
  <si>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</si>
  <si>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</si>
  <si>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</si>
  <si>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</si>
  <si>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</si>
  <si>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</si>
  <si>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</si>
  <si>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</si>
  <si>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</si>
  <si>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</si>
  <si>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</si>
  <si>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</si>
  <si>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</si>
  <si>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</si>
  <si>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</si>
  <si>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</si>
  <si>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</si>
  <si>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</si>
  <si>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</si>
  <si>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</si>
  <si>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</si>
  <si>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</si>
  <si>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</si>
  <si>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</si>
  <si>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</si>
  <si>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</si>
  <si>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</si>
  <si>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</si>
  <si>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</si>
  <si>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</si>
  <si>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</si>
  <si>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</si>
  <si>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</si>
  <si>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</si>
  <si>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</si>
  <si>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</si>
  <si>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</si>
  <si>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</si>
  <si>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</si>
  <si>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</si>
  <si>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</si>
  <si>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</si>
  <si>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</si>
  <si>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</si>
  <si>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</si>
  <si>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</si>
  <si>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</si>
  <si>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</si>
  <si>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</si>
  <si>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</si>
  <si>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</si>
  <si>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</si>
  <si>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</si>
  <si>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</si>
  <si>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</si>
  <si>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</si>
  <si>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</si>
  <si>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</si>
  <si>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</si>
  <si>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</si>
  <si>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</si>
  <si>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</si>
  <si>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</si>
  <si>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</si>
  <si>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</si>
  <si>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</si>
  <si>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</si>
  <si>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</si>
  <si>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</si>
  <si>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</si>
  <si>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</si>
  <si>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</si>
  <si>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</si>
  <si>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</si>
  <si>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</si>
  <si>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</si>
  <si>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</si>
  <si>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</si>
  <si>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</si>
  <si>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</si>
  <si>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</si>
  <si>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</si>
  <si>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</si>
  <si>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</si>
  <si>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</si>
  <si>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</si>
  <si>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</si>
  <si>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</si>
  <si>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</si>
  <si>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</si>
  <si>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</si>
  <si>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</si>
  <si>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</si>
  <si>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</si>
  <si>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</si>
  <si>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</si>
  <si>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</si>
  <si>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</si>
  <si>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</si>
  <si>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</si>
  <si>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</si>
  <si>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</si>
  <si>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</si>
  <si>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</si>
  <si>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</si>
  <si>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</si>
  <si>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</si>
  <si>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</si>
  <si>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</si>
  <si>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</si>
  <si>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</si>
  <si>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</si>
  <si>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</si>
  <si>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</si>
  <si>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</si>
  <si>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</si>
  <si>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</si>
  <si>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</si>
  <si>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</si>
  <si>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</si>
  <si>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</si>
  <si>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</si>
  <si>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</si>
  <si>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</si>
  <si>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</si>
  <si>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</si>
  <si>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</si>
  <si>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</si>
  <si>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</si>
  <si>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</si>
  <si>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</si>
  <si>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</si>
  <si>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</si>
  <si>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</si>
  <si>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</si>
  <si>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</si>
  <si>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</si>
  <si>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</si>
  <si>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</si>
  <si>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</si>
  <si>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</si>
  <si>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</si>
  <si>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</si>
  <si>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</si>
  <si>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</si>
  <si>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</si>
  <si>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</si>
  <si>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</si>
  <si>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</si>
  <si>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</si>
  <si>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</si>
  <si>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</si>
  <si>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</si>
  <si>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</si>
  <si>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</si>
  <si>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</si>
  <si>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</si>
  <si>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</si>
  <si>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</si>
  <si>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</si>
  <si>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</si>
  <si>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</si>
  <si>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</si>
  <si>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</si>
  <si>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</si>
  <si>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</si>
  <si>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</si>
  <si>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</si>
  <si>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</si>
  <si>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</si>
  <si>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</si>
  <si>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</si>
  <si>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</si>
  <si>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</si>
  <si>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</si>
  <si>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</si>
  <si>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</si>
  <si>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</si>
  <si>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</si>
  <si>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</si>
  <si>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</si>
  <si>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</si>
  <si>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</si>
  <si>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</si>
  <si>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</si>
  <si>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</si>
  <si>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</si>
  <si>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</si>
  <si>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</si>
  <si>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</si>
  <si>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</si>
  <si>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</si>
  <si>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</si>
  <si>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</si>
  <si>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</si>
  <si>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</si>
  <si>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</si>
  <si>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</si>
  <si>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</si>
  <si>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</si>
  <si>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</si>
  <si>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</si>
  <si>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</si>
  <si>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</si>
  <si>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</si>
  <si>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</si>
  <si>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</si>
  <si>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</si>
  <si>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</si>
  <si>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</si>
  <si>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</si>
  <si>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</si>
  <si>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</si>
  <si>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</si>
  <si>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</si>
  <si>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</si>
  <si>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</si>
  <si>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</si>
  <si>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</si>
  <si>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</si>
  <si>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</si>
  <si>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</si>
  <si>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</si>
  <si>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</si>
  <si>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</si>
  <si>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</si>
  <si>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</si>
  <si>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</si>
  <si>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</si>
  <si>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</si>
  <si>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</si>
  <si>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</si>
  <si>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</si>
  <si>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</si>
  <si>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</si>
  <si>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</si>
  <si>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</si>
  <si>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</si>
  <si>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</si>
  <si>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</si>
  <si>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</si>
  <si>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</si>
  <si>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</si>
  <si>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</si>
  <si>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</si>
  <si>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</si>
  <si>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</si>
  <si>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</si>
  <si>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</si>
  <si>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</si>
  <si>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</si>
  <si>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</si>
  <si>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</si>
  <si>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</si>
  <si>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</si>
  <si>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</si>
  <si>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</si>
  <si>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</si>
  <si>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</si>
  <si>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</si>
  <si>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</si>
  <si>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</si>
  <si>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</si>
  <si>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</si>
  <si>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</si>
  <si>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</si>
  <si>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</si>
  <si>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</si>
  <si>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</si>
  <si>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</si>
  <si>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</si>
  <si>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</si>
  <si>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</si>
  <si>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</si>
  <si>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</si>
  <si>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</si>
  <si>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</si>
  <si>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</si>
  <si>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</si>
  <si>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</si>
  <si>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</si>
  <si>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</si>
  <si>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</si>
  <si>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</si>
  <si>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</si>
  <si>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</si>
  <si>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</si>
  <si>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</si>
  <si>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</si>
  <si>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</si>
  <si>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</si>
  <si>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</si>
  <si>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</si>
  <si>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</si>
  <si>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</si>
  <si>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</si>
  <si>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</si>
  <si>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</si>
  <si>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</si>
  <si>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</si>
  <si>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</si>
  <si>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</si>
  <si>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</si>
  <si>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</si>
  <si>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</si>
  <si>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</si>
  <si>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</si>
  <si>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</si>
  <si>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</si>
  <si>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</si>
  <si>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</si>
  <si>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</si>
  <si>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</si>
  <si>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</si>
  <si>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</si>
  <si>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</si>
  <si>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</si>
  <si>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</si>
  <si>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</si>
  <si>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</si>
  <si>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</si>
  <si>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</si>
  <si>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</si>
  <si>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</si>
  <si>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</si>
  <si>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</si>
  <si>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</si>
  <si>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</si>
  <si>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</si>
  <si>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</si>
  <si>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</si>
  <si>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</si>
  <si>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</si>
  <si>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</si>
  <si>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</si>
  <si>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</si>
  <si>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</si>
  <si>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</si>
  <si>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</si>
  <si>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</si>
  <si>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</si>
  <si>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</si>
  <si>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</si>
  <si>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</si>
  <si>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</si>
  <si>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</si>
  <si>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</si>
  <si>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</si>
  <si>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</si>
  <si>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</si>
  <si>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</si>
  <si>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</si>
  <si>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</si>
  <si>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</si>
  <si>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</si>
  <si>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</si>
  <si>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</si>
  <si>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</si>
  <si>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</si>
  <si>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</si>
  <si>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</si>
  <si>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</si>
  <si>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</si>
  <si>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</si>
  <si>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</si>
  <si>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</si>
  <si>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</si>
  <si>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</si>
  <si>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</si>
  <si>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</si>
  <si>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</si>
  <si>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</si>
  <si>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</si>
  <si>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</si>
  <si>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</si>
  <si>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</si>
  <si>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</si>
  <si>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</si>
  <si>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</si>
  <si>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</si>
  <si>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</si>
  <si>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</si>
  <si>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</si>
  <si>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</si>
  <si>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</si>
  <si>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</si>
  <si>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</si>
  <si>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</si>
  <si>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</si>
  <si>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</si>
  <si>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</si>
  <si>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</si>
  <si>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</si>
  <si>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</si>
  <si>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</si>
  <si>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</si>
  <si>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</si>
  <si>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</si>
  <si>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</si>
  <si>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</si>
  <si>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</si>
  <si>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</si>
  <si>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</si>
  <si>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</si>
  <si>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</si>
  <si>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</si>
  <si>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</si>
  <si>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</si>
  <si>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</si>
  <si>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</si>
  <si>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</si>
  <si>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</si>
  <si>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</si>
  <si>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</si>
  <si>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</si>
  <si>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</si>
  <si>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</si>
  <si>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</si>
  <si>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</si>
  <si>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</si>
  <si>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</si>
  <si>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</si>
  <si>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</si>
  <si>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</si>
  <si>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</si>
  <si>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</si>
  <si>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</si>
  <si>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</si>
  <si>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</si>
  <si>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</si>
  <si>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</si>
  <si>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</si>
  <si>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</si>
  <si>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</si>
  <si>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</si>
  <si>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</si>
  <si>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</si>
  <si>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</si>
  <si>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</si>
  <si>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</si>
  <si>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</si>
  <si>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</si>
  <si>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</si>
  <si>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</si>
  <si>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</si>
  <si>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</si>
  <si>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</si>
  <si>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</si>
  <si>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</si>
  <si>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</si>
  <si>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</si>
  <si>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</si>
  <si>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</si>
  <si>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</si>
  <si>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</si>
  <si>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</si>
  <si>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</si>
  <si>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</si>
  <si>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</si>
  <si>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</si>
  <si>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</si>
  <si>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</si>
  <si>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</si>
  <si>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</si>
  <si>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</si>
  <si>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</si>
  <si>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</si>
  <si>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</si>
  <si>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</si>
  <si>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</si>
  <si>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</si>
  <si>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</si>
  <si>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</si>
  <si>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</si>
  <si>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</si>
  <si>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</si>
  <si>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</si>
  <si>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</si>
  <si>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</si>
  <si>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</si>
  <si>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</si>
  <si>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</si>
  <si>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</si>
  <si>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</si>
  <si>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</si>
  <si>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</si>
  <si>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</si>
  <si>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</si>
  <si>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</si>
  <si>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</si>
  <si>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</si>
  <si>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</si>
  <si>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</si>
  <si>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</si>
  <si>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</si>
  <si>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</si>
  <si>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</si>
  <si>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</si>
  <si>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</si>
  <si>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</si>
  <si>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</si>
  <si>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</si>
  <si>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</si>
  <si>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</si>
  <si>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</si>
  <si>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</si>
  <si>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</si>
  <si>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</si>
  <si>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</si>
  <si>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</si>
  <si>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</si>
  <si>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</si>
  <si>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</si>
  <si>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</si>
  <si>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</si>
  <si>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</si>
  <si>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</si>
  <si>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</si>
  <si>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</si>
  <si>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</si>
  <si>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</si>
  <si>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</si>
  <si>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</si>
  <si>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</si>
  <si>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</si>
  <si>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</si>
  <si>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</si>
  <si>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</si>
  <si>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</si>
  <si>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</si>
  <si>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</si>
  <si>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</si>
  <si>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</si>
  <si>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</si>
  <si>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</si>
  <si>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</si>
  <si>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</si>
  <si>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</si>
  <si>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</si>
  <si>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</si>
  <si>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</si>
  <si>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</si>
  <si>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</si>
  <si>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</si>
  <si>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</si>
  <si>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</si>
  <si>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</si>
  <si>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</si>
  <si>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</si>
  <si>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</si>
  <si>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</si>
  <si>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</si>
  <si>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</si>
  <si>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</si>
  <si>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</si>
  <si>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</si>
  <si>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</si>
  <si>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</si>
  <si>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</si>
  <si>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</si>
  <si>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</si>
  <si>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</si>
  <si>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</si>
  <si>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</si>
  <si>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</si>
  <si>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</si>
  <si>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</si>
  <si>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</si>
  <si>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</si>
  <si>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</si>
  <si>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</si>
  <si>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</si>
  <si>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</si>
  <si>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</si>
  <si>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</si>
  <si>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</si>
  <si>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</si>
  <si>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</si>
  <si>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</si>
  <si>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</si>
  <si>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</si>
  <si>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</si>
  <si>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</si>
  <si>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</si>
  <si>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</si>
  <si>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</si>
  <si>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</si>
  <si>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</si>
  <si>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</si>
  <si>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</si>
  <si>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</si>
  <si>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</si>
  <si>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</si>
  <si>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</si>
  <si>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</si>
  <si>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</si>
  <si>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</si>
  <si>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</si>
  <si>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</si>
  <si>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</si>
  <si>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</si>
  <si>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</si>
  <si>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</si>
  <si>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</si>
  <si>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</si>
  <si>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</si>
  <si>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</si>
  <si>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</si>
  <si>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</si>
  <si>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</si>
  <si>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</si>
  <si>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</si>
  <si>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</si>
  <si>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</si>
  <si>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</si>
  <si>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</si>
  <si>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</si>
  <si>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</si>
  <si>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</si>
  <si>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</si>
  <si>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</si>
  <si>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</si>
  <si>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</si>
  <si>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</si>
  <si>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</si>
  <si>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</si>
  <si>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</si>
  <si>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</si>
  <si>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</si>
  <si>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</si>
  <si>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</si>
  <si>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</si>
  <si>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</si>
  <si>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</si>
  <si>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</si>
  <si>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</si>
  <si>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</si>
  <si>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</si>
  <si>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</si>
  <si>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</si>
  <si>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</si>
  <si>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</si>
  <si>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</si>
  <si>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</si>
  <si>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</si>
  <si>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</si>
  <si>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</si>
  <si>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</si>
  <si>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</si>
  <si>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</si>
  <si>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</si>
  <si>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</si>
  <si>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</si>
  <si>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</si>
  <si>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</si>
  <si>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</si>
  <si>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</si>
  <si>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</si>
  <si>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</si>
  <si>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</si>
  <si>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</si>
  <si>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</si>
  <si>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</si>
  <si>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</si>
  <si>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</si>
  <si>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</si>
  <si>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</si>
  <si>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</si>
  <si>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</si>
  <si>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</si>
  <si>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</si>
  <si>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</si>
  <si>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</si>
  <si>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</si>
  <si>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</si>
  <si>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</si>
  <si>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</si>
  <si>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</si>
  <si>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</si>
  <si>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</si>
  <si>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</si>
  <si>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</si>
  <si>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</si>
  <si>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</si>
  <si>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</si>
  <si>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</si>
  <si>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</si>
  <si>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</si>
  <si>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</si>
  <si>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</si>
  <si>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</si>
  <si>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</si>
  <si>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</si>
  <si>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</si>
  <si>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</si>
  <si>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</si>
  <si>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</si>
  <si>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</si>
  <si>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</si>
  <si>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</si>
  <si>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</si>
  <si>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</si>
  <si>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</si>
  <si>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</si>
  <si>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</si>
  <si>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</si>
  <si>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</si>
  <si>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</si>
  <si>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</si>
  <si>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</si>
  <si>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</si>
  <si>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</si>
  <si>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</si>
  <si>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</si>
  <si>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</si>
  <si>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</si>
  <si>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</si>
  <si>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</si>
  <si>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</si>
  <si>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</si>
  <si>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</si>
  <si>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</si>
  <si>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</si>
  <si>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</si>
  <si>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</si>
  <si>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</si>
  <si>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</si>
  <si>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</si>
  <si>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</si>
  <si>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</si>
  <si>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</si>
  <si>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</si>
  <si>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</si>
  <si>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</si>
  <si>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</si>
  <si>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</si>
  <si>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</si>
  <si>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</si>
  <si>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</si>
  <si>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</si>
  <si>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</si>
  <si>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</si>
  <si>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</si>
  <si>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</si>
  <si>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</si>
  <si>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</si>
  <si>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</si>
  <si>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</si>
  <si>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</si>
  <si>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</si>
  <si>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</si>
  <si>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</si>
  <si>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</si>
  <si>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</si>
  <si>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</si>
  <si>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</si>
  <si>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</si>
  <si>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</si>
  <si>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</si>
  <si>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</si>
  <si>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</si>
  <si>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</si>
  <si>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</si>
  <si>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</si>
  <si>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</si>
  <si>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</si>
  <si>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</si>
  <si>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</si>
  <si>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</si>
  <si>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</si>
  <si>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</si>
  <si>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</si>
  <si>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</si>
  <si>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</si>
  <si>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</si>
  <si>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</si>
  <si>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</si>
  <si>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</si>
  <si>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</si>
  <si>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</si>
  <si>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</si>
  <si>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</si>
  <si>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</si>
  <si>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</si>
  <si>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</si>
  <si>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</si>
  <si>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</si>
  <si>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</si>
  <si>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</si>
  <si>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</si>
  <si>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</si>
  <si>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</si>
  <si>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</si>
  <si>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</si>
  <si>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</si>
  <si>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</si>
  <si>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</si>
  <si>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</si>
  <si>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</si>
  <si>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</si>
  <si>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</si>
  <si>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</si>
  <si>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</si>
  <si>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</si>
  <si>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</si>
  <si>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</si>
  <si>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</si>
  <si>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</si>
  <si>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</si>
  <si>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</si>
  <si>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</si>
  <si>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</si>
  <si>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</si>
  <si>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</si>
  <si>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</si>
  <si>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</si>
  <si>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</si>
  <si>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</si>
  <si>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</si>
  <si>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</si>
  <si>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</si>
  <si>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</si>
  <si>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</si>
  <si>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</si>
  <si>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</si>
  <si>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</si>
  <si>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</si>
  <si>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</si>
  <si>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</si>
  <si>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</si>
  <si>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</si>
  <si>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</si>
  <si>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</si>
  <si>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</si>
  <si>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</si>
  <si>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</si>
  <si>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</si>
  <si>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</si>
  <si>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</si>
  <si>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</si>
  <si>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</si>
  <si>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</si>
  <si>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</si>
  <si>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</si>
  <si>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</si>
  <si>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</si>
  <si>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</si>
  <si>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</si>
  <si>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</si>
  <si>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</si>
  <si>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</si>
  <si>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</si>
  <si>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</si>
  <si>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</si>
  <si>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</si>
  <si>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</si>
  <si>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</si>
  <si>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</si>
  <si>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</si>
  <si>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</si>
  <si>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</si>
  <si>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</si>
  <si>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</si>
  <si>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</si>
  <si>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</si>
  <si>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</si>
  <si>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</si>
  <si>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</si>
  <si>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</si>
  <si>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</si>
  <si>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</si>
  <si>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</si>
  <si>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</si>
  <si>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</si>
  <si>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</si>
  <si>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</si>
  <si>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</si>
  <si>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</si>
  <si>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</si>
  <si>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</si>
  <si>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</si>
  <si>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</si>
  <si>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</si>
  <si>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</si>
  <si>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</si>
  <si>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</si>
  <si>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</si>
  <si>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</si>
  <si>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</si>
  <si>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</si>
  <si>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</si>
  <si>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</si>
  <si>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</si>
  <si>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</si>
  <si>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</si>
  <si>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</si>
  <si>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</si>
  <si>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</si>
  <si>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</si>
  <si>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</si>
  <si>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</si>
  <si>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</si>
  <si>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</si>
  <si>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</si>
  <si>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</si>
  <si>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</si>
  <si>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</si>
  <si>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</si>
  <si>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</si>
  <si>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</si>
  <si>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</si>
  <si>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</si>
  <si>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</si>
  <si>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</si>
  <si>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</si>
  <si>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</si>
  <si>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</si>
  <si>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</si>
  <si>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</si>
  <si>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</si>
  <si>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</si>
  <si>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</si>
  <si>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</si>
  <si>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</si>
  <si>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</si>
  <si>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</si>
  <si>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</si>
  <si>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</si>
  <si>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</si>
  <si>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</si>
  <si>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</si>
  <si>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</si>
  <si>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</si>
  <si>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</si>
  <si>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</si>
  <si>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</si>
  <si>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</si>
  <si>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</si>
  <si>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</si>
  <si>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</si>
  <si>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</si>
  <si>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</si>
  <si>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</si>
  <si>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</si>
  <si>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</si>
  <si>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</si>
  <si>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</si>
  <si>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</si>
  <si>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</si>
  <si>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</si>
  <si>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</si>
  <si>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</si>
  <si>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</si>
  <si>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</si>
  <si>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</si>
  <si>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</si>
  <si>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</si>
  <si>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</si>
  <si>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</si>
  <si>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</si>
  <si>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</si>
  <si>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</si>
  <si>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</si>
  <si>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</si>
  <si>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</si>
  <si>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</si>
  <si>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</si>
  <si>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</si>
  <si>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</si>
  <si>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</si>
  <si>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</si>
  <si>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</si>
  <si>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</si>
  <si>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</si>
  <si>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</si>
  <si>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</si>
  <si>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</si>
  <si>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</si>
  <si>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</si>
  <si>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</si>
  <si>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</si>
  <si>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</si>
  <si>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</si>
  <si>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</si>
  <si>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</si>
  <si>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</si>
  <si>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</si>
  <si>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</si>
  <si>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</si>
  <si>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</si>
  <si>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</si>
  <si>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</si>
  <si>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</si>
  <si>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</si>
  <si>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</si>
  <si>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</si>
  <si>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</si>
  <si>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</si>
  <si>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</si>
  <si>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</si>
  <si>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</si>
  <si>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</si>
  <si>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</si>
  <si>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</si>
  <si>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</si>
  <si>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</si>
  <si>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</si>
  <si>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</si>
  <si>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</si>
  <si>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</si>
  <si>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</si>
  <si>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</si>
  <si>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</si>
  <si>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</si>
  <si>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</si>
  <si>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</si>
  <si>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</si>
  <si>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</si>
  <si>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</si>
  <si>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</si>
  <si>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</si>
  <si>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</si>
  <si>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</si>
  <si>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</si>
  <si>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</si>
  <si>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</si>
  <si>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</si>
  <si>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</si>
  <si>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</si>
  <si>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</si>
  <si>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</si>
  <si>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</si>
  <si>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</si>
  <si>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</si>
  <si>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</si>
  <si>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</si>
  <si>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</si>
  <si>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</si>
  <si>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</si>
  <si>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</si>
  <si>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</si>
  <si>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</si>
  <si>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</si>
  <si>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</si>
  <si>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</si>
  <si>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</si>
  <si>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</si>
  <si>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</si>
  <si>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</si>
  <si>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</si>
  <si>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</si>
  <si>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</si>
  <si>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</si>
  <si>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</si>
  <si>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</si>
  <si>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</si>
  <si>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</si>
  <si>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</si>
  <si>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</si>
  <si>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</si>
  <si>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</si>
  <si>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</si>
  <si>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</si>
  <si>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</si>
  <si>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</si>
  <si>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</si>
  <si>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</si>
  <si>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</si>
  <si>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</si>
  <si>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</si>
  <si>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</si>
  <si>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</si>
  <si>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</si>
  <si>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</si>
  <si>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</si>
  <si>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</si>
  <si>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</si>
  <si>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</si>
  <si>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</si>
  <si>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</si>
  <si>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</si>
  <si>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</si>
  <si>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</si>
  <si>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</si>
  <si>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</si>
  <si>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</si>
  <si>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</si>
  <si>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</si>
  <si>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</si>
  <si>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</si>
  <si>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</si>
  <si>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</si>
  <si>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</si>
  <si>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</si>
  <si>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</si>
  <si>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</si>
  <si>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</si>
  <si>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</si>
  <si>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</si>
  <si>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</si>
  <si>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</si>
  <si>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</si>
  <si>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</si>
  <si>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</si>
  <si>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</si>
  <si>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</si>
  <si>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</si>
  <si>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</si>
  <si>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</si>
  <si>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</si>
  <si>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</si>
  <si>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</si>
  <si>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</si>
  <si>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</si>
  <si>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</si>
  <si>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</si>
  <si>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</si>
  <si>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</si>
  <si>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</si>
  <si>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</si>
  <si>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</si>
  <si>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</si>
  <si>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</si>
  <si>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</si>
  <si>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</si>
  <si>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</si>
  <si>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</si>
  <si>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</si>
  <si>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</si>
  <si>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</si>
  <si>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</si>
  <si>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</si>
  <si>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</si>
  <si>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</si>
  <si>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</si>
  <si>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</si>
  <si>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</si>
  <si>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</si>
  <si>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</si>
  <si>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</si>
  <si>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</si>
  <si>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</si>
  <si>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</si>
  <si>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</si>
  <si>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</si>
  <si>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</si>
  <si>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</si>
  <si>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</si>
  <si>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</si>
  <si>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</si>
  <si>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</si>
  <si>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</si>
  <si>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</si>
  <si>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</si>
  <si>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</si>
  <si>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</si>
  <si>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</si>
  <si>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</si>
  <si>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</si>
  <si>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</si>
  <si>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</si>
  <si>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</si>
  <si>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</si>
  <si>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</si>
  <si>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</si>
  <si>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</si>
  <si>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</si>
  <si>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</si>
  <si>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</si>
  <si>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</si>
  <si>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</si>
  <si>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</si>
  <si>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</si>
  <si>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</si>
  <si>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</si>
  <si>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</si>
  <si>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</si>
  <si>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</si>
  <si>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</si>
  <si>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</si>
  <si>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</si>
  <si>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</si>
  <si>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</si>
  <si>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</si>
  <si>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</si>
  <si>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</si>
  <si>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</si>
  <si>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</si>
  <si>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</si>
  <si>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</si>
  <si>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</si>
  <si>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</si>
  <si>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</si>
  <si>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</si>
  <si>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</si>
  <si>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</si>
  <si>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</si>
  <si>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</si>
  <si>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</si>
  <si>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</si>
  <si>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</si>
  <si>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</si>
  <si>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</si>
  <si>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</si>
  <si>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</si>
  <si>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</si>
  <si>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</si>
  <si>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</si>
  <si>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</si>
  <si>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</si>
  <si>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</si>
  <si>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</si>
  <si>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</si>
  <si>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</si>
  <si>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</si>
  <si>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</si>
  <si>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</si>
  <si>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</si>
  <si>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</si>
  <si>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</si>
  <si>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</si>
  <si>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</si>
  <si>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</si>
  <si>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</si>
  <si>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</si>
  <si>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</si>
  <si>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</si>
  <si>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</si>
  <si>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</si>
  <si>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</si>
  <si>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</si>
  <si>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</si>
  <si>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</si>
  <si>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</si>
  <si>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</si>
  <si>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</si>
  <si>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</si>
  <si>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</si>
  <si>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</si>
  <si>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</si>
  <si>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</si>
  <si>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</si>
  <si>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</si>
  <si>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</si>
  <si>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</si>
  <si>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</si>
  <si>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</si>
  <si>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</si>
  <si>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</si>
  <si>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</si>
  <si>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</si>
  <si>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</si>
  <si>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</si>
  <si>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</si>
  <si>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</si>
  <si>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</si>
  <si>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</si>
  <si>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</si>
  <si>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</si>
  <si>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</si>
  <si>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</si>
  <si>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</si>
  <si>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</si>
  <si>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</si>
  <si>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</si>
  <si>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</si>
  <si>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</si>
  <si>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</si>
  <si>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</si>
  <si>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</si>
  <si>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</si>
  <si>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</si>
  <si>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</si>
  <si>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</si>
  <si>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</si>
  <si>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</si>
  <si>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</si>
  <si>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</si>
  <si>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</si>
  <si>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</si>
  <si>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</si>
  <si>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</si>
  <si>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</si>
  <si>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</si>
  <si>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</si>
  <si>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</si>
  <si>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</si>
  <si>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</si>
  <si>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</si>
  <si>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</si>
  <si>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</si>
  <si>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</si>
  <si>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</si>
  <si>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</si>
  <si>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</si>
  <si>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</si>
  <si>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</si>
  <si>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</si>
  <si>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</si>
  <si>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</si>
  <si>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</si>
  <si>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</si>
  <si>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</si>
  <si>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</si>
  <si>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</si>
  <si>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</si>
  <si>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</si>
  <si>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</si>
  <si>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</si>
  <si>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</si>
  <si>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</si>
  <si>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</si>
  <si>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</si>
  <si>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</si>
  <si>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</si>
  <si>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</si>
  <si>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</si>
  <si>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</si>
  <si>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</si>
  <si>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</si>
  <si>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</si>
  <si>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</si>
  <si>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</si>
  <si>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</si>
  <si>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</si>
  <si>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</si>
  <si>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</si>
  <si>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</si>
  <si>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</si>
  <si>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</si>
  <si>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</si>
  <si>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</si>
  <si>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</si>
  <si>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</si>
  <si>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</si>
  <si>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</si>
  <si>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</si>
  <si>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</si>
  <si>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</si>
  <si>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</si>
  <si>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</si>
  <si>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</si>
  <si>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</si>
  <si>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</si>
  <si>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</si>
  <si>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</si>
  <si>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</si>
  <si>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</si>
  <si>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</si>
  <si>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</si>
  <si>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</si>
  <si>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</si>
  <si>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</si>
  <si>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</si>
  <si>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</si>
  <si>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</si>
  <si>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</si>
  <si>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</si>
  <si>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</si>
  <si>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</si>
  <si>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</si>
  <si>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</si>
  <si>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</si>
  <si>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</si>
  <si>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</si>
  <si>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</si>
  <si>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</si>
  <si>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</si>
  <si>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</si>
  <si>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</si>
  <si>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</si>
  <si>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</si>
  <si>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</si>
  <si>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</si>
  <si>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</si>
  <si>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</si>
  <si>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</si>
  <si>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</si>
  <si>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</si>
  <si>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</si>
  <si>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</si>
  <si>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</si>
  <si>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</si>
  <si>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</si>
  <si>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</si>
  <si>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</si>
  <si>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</si>
  <si>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</si>
  <si>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</si>
  <si>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</si>
  <si>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</si>
  <si>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</si>
  <si>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</si>
  <si>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</si>
  <si>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</si>
  <si>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</si>
  <si>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</si>
  <si>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</si>
  <si>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</si>
  <si>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</si>
  <si>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</si>
  <si>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</si>
  <si>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</si>
  <si>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</si>
  <si>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</si>
  <si>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</si>
  <si>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</si>
  <si>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</si>
  <si>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</si>
  <si>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</si>
  <si>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</si>
  <si>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</si>
  <si>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</si>
  <si>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</si>
  <si>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</si>
  <si>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</si>
  <si>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</si>
  <si>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</si>
  <si>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</si>
  <si>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</si>
  <si>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</si>
  <si>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</si>
  <si>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</si>
  <si>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</si>
  <si>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</si>
  <si>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</si>
  <si>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</si>
  <si>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</si>
  <si>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</si>
  <si>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</si>
  <si>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</si>
  <si>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</si>
  <si>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</si>
  <si>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</si>
  <si>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</si>
  <si>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</si>
  <si>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</si>
  <si>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</si>
  <si>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</si>
  <si>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</si>
  <si>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</si>
  <si>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</si>
  <si>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</si>
  <si>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</si>
  <si>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</si>
  <si>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</si>
  <si>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</si>
  <si>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</si>
  <si>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</si>
  <si>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</si>
  <si>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</si>
  <si>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</si>
  <si>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</si>
  <si>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</si>
  <si>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</si>
  <si>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</si>
  <si>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</si>
  <si>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</si>
  <si>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</si>
  <si>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</si>
  <si>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</si>
  <si>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</si>
  <si>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</si>
  <si>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</si>
  <si>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</si>
  <si>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</si>
  <si>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</si>
  <si>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</si>
  <si>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</si>
  <si>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</si>
  <si>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</si>
  <si>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</si>
  <si>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</si>
  <si>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</si>
  <si>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</si>
  <si>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</si>
  <si>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</si>
  <si>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</si>
  <si>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</si>
  <si>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</si>
  <si>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</si>
  <si>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</si>
  <si>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</si>
  <si>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</si>
  <si>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</si>
  <si>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</si>
  <si>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</si>
  <si>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</si>
  <si>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</si>
  <si>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</si>
  <si>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</si>
  <si>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</si>
  <si>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</si>
  <si>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</si>
  <si>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</si>
  <si>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</si>
  <si>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</si>
  <si>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</si>
  <si>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</si>
  <si>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</si>
  <si>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</si>
  <si>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</si>
  <si>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</si>
  <si>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</si>
  <si>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</si>
  <si>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</si>
  <si>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</si>
  <si>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</si>
  <si>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</si>
  <si>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</si>
  <si>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</si>
  <si>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</si>
  <si>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</si>
  <si>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</si>
  <si>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</si>
  <si>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</si>
  <si>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</si>
  <si>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</si>
  <si>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</si>
  <si>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</si>
  <si>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</si>
  <si>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</si>
  <si>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</si>
  <si>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</si>
  <si>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</si>
  <si>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</si>
  <si>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</si>
  <si>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</si>
  <si>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</si>
  <si>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</si>
  <si>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</si>
  <si>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</si>
  <si>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</si>
  <si>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</si>
  <si>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</si>
  <si>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</si>
  <si>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</si>
  <si>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</si>
  <si>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</si>
  <si>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</si>
  <si>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</si>
  <si>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</si>
  <si>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</si>
  <si>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</si>
  <si>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</si>
  <si>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</si>
  <si>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</si>
  <si>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</si>
  <si>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</si>
  <si>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</si>
  <si>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</si>
  <si>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</si>
  <si>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</si>
  <si>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</si>
  <si>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</si>
  <si>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</si>
  <si>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</si>
  <si>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</si>
  <si>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</si>
  <si>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</si>
  <si>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</si>
  <si>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</si>
  <si>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</si>
  <si>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</si>
  <si>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</si>
  <si>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</si>
  <si>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</si>
  <si>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</si>
  <si>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</si>
  <si>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</si>
  <si>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</si>
  <si>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</si>
  <si>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</si>
  <si>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</si>
  <si>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</si>
  <si>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</si>
  <si>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</si>
  <si>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</si>
  <si>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</si>
  <si>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</si>
  <si>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</si>
  <si>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</si>
  <si>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</si>
  <si>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</si>
  <si>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</si>
  <si>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</si>
  <si>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</si>
  <si>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</si>
  <si>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</si>
  <si>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</si>
  <si>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</si>
  <si>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</si>
  <si>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</si>
  <si>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</si>
  <si>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</si>
  <si>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</si>
  <si>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</si>
  <si>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</si>
  <si>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</si>
  <si>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</si>
  <si>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</si>
  <si>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</si>
  <si>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</si>
  <si>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</si>
  <si>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</si>
  <si>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</si>
  <si>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</si>
  <si>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</si>
  <si>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</si>
  <si>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</si>
  <si>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</si>
  <si>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</si>
  <si>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</si>
  <si>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</si>
  <si>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</si>
  <si>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</si>
  <si>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</si>
  <si>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</si>
  <si>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</si>
  <si>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</si>
  <si>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</si>
  <si>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</si>
  <si>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</si>
  <si>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</si>
  <si>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</si>
  <si>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</si>
  <si>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</si>
  <si>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</si>
  <si>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</si>
  <si>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</si>
  <si>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</si>
  <si>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</si>
  <si>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</si>
  <si>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</si>
  <si>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</si>
  <si>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</si>
  <si>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</si>
  <si>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</si>
  <si>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</si>
  <si>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</si>
  <si>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</si>
  <si>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</si>
  <si>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</si>
  <si>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</si>
  <si>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</si>
  <si>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</si>
  <si>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</si>
  <si>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</si>
  <si>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</si>
  <si>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</si>
  <si>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</si>
  <si>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</si>
  <si>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</si>
  <si>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</si>
  <si>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</si>
  <si>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</si>
  <si>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</si>
  <si>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</si>
  <si>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</si>
  <si>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</si>
  <si>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</si>
  <si>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</si>
  <si>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</si>
  <si>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</si>
  <si>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</si>
  <si>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</si>
  <si>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</si>
  <si>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</si>
  <si>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</si>
  <si>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</si>
  <si>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</si>
  <si>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</si>
  <si>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</si>
  <si>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</si>
  <si>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</si>
  <si>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</si>
  <si>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</si>
  <si>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</si>
  <si>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</si>
  <si>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</si>
  <si>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</si>
  <si>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</si>
  <si>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</si>
  <si>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</si>
  <si>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</si>
  <si>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</si>
  <si>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</si>
  <si>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</si>
  <si>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</si>
  <si>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</si>
  <si>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</si>
  <si>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</si>
  <si>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</si>
  <si>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</si>
  <si>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</si>
  <si>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</si>
  <si>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</si>
  <si>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</si>
  <si>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</si>
  <si>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</si>
  <si>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</si>
  <si>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</si>
  <si>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</si>
  <si>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</si>
  <si>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</si>
  <si>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</si>
  <si>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</si>
  <si>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</si>
  <si>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</si>
  <si>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</si>
  <si>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</si>
  <si>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</si>
  <si>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</si>
  <si>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</si>
  <si>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</si>
  <si>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</si>
  <si>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</si>
  <si>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</si>
  <si>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</si>
  <si>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</si>
  <si>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</si>
  <si>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</si>
  <si>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</si>
  <si>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</si>
  <si>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</si>
  <si>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</si>
  <si>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</si>
  <si>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</si>
  <si>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</si>
  <si>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</si>
  <si>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</si>
  <si>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</si>
  <si>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</si>
  <si>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</si>
  <si>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</si>
  <si>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</si>
  <si>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</si>
  <si>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</si>
  <si>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</si>
  <si>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</si>
  <si>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</si>
  <si>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</si>
  <si>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</si>
  <si>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</si>
  <si>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</si>
  <si>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</si>
  <si>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</si>
  <si>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</si>
  <si>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</si>
  <si>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</si>
  <si>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</si>
  <si>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</si>
  <si>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</si>
  <si>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</si>
  <si>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</si>
  <si>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</si>
  <si>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</si>
  <si>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</si>
  <si>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</si>
  <si>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</si>
  <si>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</si>
  <si>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</si>
  <si>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</si>
  <si>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</si>
  <si>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</si>
  <si>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</si>
  <si>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</si>
  <si>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</si>
  <si>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</si>
  <si>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</si>
  <si>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</si>
  <si>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</si>
  <si>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</si>
  <si>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</si>
  <si>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</si>
  <si>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</si>
  <si>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</si>
  <si>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</si>
  <si>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</si>
  <si>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</si>
  <si>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</si>
  <si>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</si>
  <si>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</si>
  <si>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</si>
  <si>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</si>
  <si>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</si>
  <si>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</si>
  <si>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</si>
  <si>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</si>
  <si>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</si>
  <si>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</si>
  <si>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</si>
  <si>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</si>
  <si>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</si>
  <si>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</si>
  <si>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</si>
  <si>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</si>
  <si>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</si>
  <si>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</si>
  <si>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</si>
  <si>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</si>
  <si>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</si>
  <si>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</si>
  <si>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</si>
  <si>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</si>
  <si>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</si>
  <si>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</si>
  <si>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</si>
  <si>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</si>
  <si>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</si>
  <si>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</si>
  <si>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</si>
  <si>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</si>
  <si>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</si>
  <si>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</si>
  <si>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</si>
  <si>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</si>
  <si>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</si>
  <si>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</si>
  <si>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</si>
  <si>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</si>
  <si>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</si>
  <si>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</si>
  <si>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</si>
  <si>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</si>
  <si>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</si>
  <si>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</si>
  <si>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</si>
  <si>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</si>
  <si>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</si>
  <si>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</si>
  <si>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</si>
  <si>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</si>
  <si>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</si>
  <si>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</si>
  <si>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</si>
  <si>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</si>
  <si>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</si>
  <si>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</si>
  <si>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</si>
  <si>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</si>
  <si>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</si>
  <si>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</si>
  <si>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</si>
  <si>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</si>
  <si>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</si>
  <si>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</si>
  <si>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</si>
  <si>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</si>
  <si>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</si>
  <si>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</si>
  <si>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</si>
  <si>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</si>
  <si>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</si>
  <si>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</si>
  <si>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</si>
  <si>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</si>
  <si>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</si>
  <si>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</si>
  <si>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</si>
  <si>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</si>
  <si>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</si>
  <si>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</si>
  <si>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</si>
  <si>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</si>
  <si>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</si>
  <si>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</si>
  <si>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</si>
  <si>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</si>
  <si>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</si>
  <si>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</si>
  <si>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</si>
  <si>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</si>
  <si>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</si>
  <si>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</si>
  <si>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</si>
  <si>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</si>
  <si>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</si>
  <si>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</si>
  <si>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</si>
  <si>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</si>
  <si>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</si>
  <si>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</si>
  <si>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</si>
  <si>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</si>
  <si>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</si>
  <si>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</si>
  <si>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</si>
  <si>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</si>
  <si>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</si>
  <si>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</si>
  <si>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</si>
  <si>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</si>
  <si>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</si>
  <si>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</si>
  <si>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</si>
  <si>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</si>
  <si>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</si>
  <si>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</si>
  <si>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</si>
  <si>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</si>
  <si>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</si>
  <si>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</si>
  <si>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</si>
  <si>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</si>
  <si>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</si>
  <si>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</si>
  <si>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</si>
  <si>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</si>
  <si>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</si>
  <si>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</si>
  <si>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</si>
  <si>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</si>
  <si>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</si>
  <si>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</si>
  <si>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</si>
  <si>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</si>
  <si>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</si>
  <si>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</si>
  <si>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</si>
  <si>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</si>
  <si>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</si>
  <si>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</si>
  <si>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</si>
  <si>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</si>
  <si>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</si>
  <si>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</si>
  <si>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</si>
  <si>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</si>
  <si>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</si>
  <si>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</si>
  <si>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</si>
  <si>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</si>
  <si>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</si>
  <si>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</si>
  <si>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</si>
  <si>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</si>
  <si>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</si>
  <si>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</si>
  <si>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</si>
  <si>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</si>
  <si>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</si>
  <si>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</si>
  <si>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</si>
  <si>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</si>
  <si>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</si>
  <si>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</si>
  <si>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</si>
  <si>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</si>
  <si>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</si>
  <si>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</si>
  <si>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</si>
  <si>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</si>
  <si>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</si>
  <si>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</si>
  <si>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</si>
  <si>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</si>
  <si>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</si>
  <si>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</si>
  <si>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</si>
  <si>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</si>
  <si>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</si>
  <si>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</si>
  <si>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</si>
  <si>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</si>
  <si>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</si>
  <si>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</si>
  <si>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</si>
  <si>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</si>
  <si>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</si>
  <si>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</si>
  <si>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</si>
  <si>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</si>
  <si>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</si>
  <si>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</si>
  <si>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</si>
  <si>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</si>
  <si>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</si>
  <si>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</si>
  <si>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</si>
  <si>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</si>
  <si>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</si>
  <si>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</si>
  <si>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</si>
  <si>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</si>
  <si>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</si>
  <si>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</si>
  <si>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</si>
  <si>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</si>
  <si>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</si>
  <si>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</si>
  <si>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</si>
  <si>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</si>
  <si>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</si>
  <si>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</si>
  <si>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</si>
  <si>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</si>
  <si>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</si>
  <si>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</si>
  <si>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</si>
  <si>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</si>
  <si>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</si>
  <si>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</si>
  <si>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</si>
  <si>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</si>
  <si>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</si>
  <si>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</si>
  <si>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</si>
  <si>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</si>
  <si>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</si>
  <si>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</si>
  <si>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</si>
  <si>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</si>
  <si>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</si>
  <si>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</si>
  <si>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</si>
  <si>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</si>
  <si>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</si>
  <si>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</si>
  <si>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</si>
  <si>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</si>
  <si>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</si>
  <si>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</si>
  <si>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</si>
  <si>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</si>
  <si>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</si>
  <si>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</si>
  <si>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</si>
  <si>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</si>
  <si>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</si>
  <si>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</si>
  <si>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</si>
  <si>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</si>
  <si>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</si>
  <si>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</si>
  <si>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</si>
  <si>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</si>
  <si>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</si>
  <si>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</si>
  <si>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</si>
  <si>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</si>
  <si>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</si>
  <si>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</si>
  <si>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</si>
  <si>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</si>
  <si>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</si>
  <si>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</si>
  <si>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</si>
  <si>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</si>
  <si>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</si>
  <si>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</si>
  <si>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</si>
  <si>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</si>
  <si>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</si>
  <si>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</si>
  <si>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</si>
  <si>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</si>
  <si>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</si>
  <si>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</si>
  <si>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</si>
  <si>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</si>
  <si>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</si>
  <si>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</si>
  <si>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</si>
  <si>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</si>
  <si>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</si>
  <si>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</si>
  <si>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</si>
  <si>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</si>
  <si>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</si>
  <si>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</si>
  <si>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</si>
  <si>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</si>
  <si>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</si>
  <si>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</si>
  <si>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</si>
  <si>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</si>
  <si>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</si>
  <si>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</si>
  <si>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</si>
  <si>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</si>
  <si>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</si>
  <si>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</si>
  <si>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</si>
  <si>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</si>
  <si>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</si>
  <si>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</si>
  <si>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</si>
  <si>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</si>
  <si>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</si>
  <si>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</si>
  <si>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</si>
  <si>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</si>
  <si>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</si>
  <si>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</si>
  <si>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</si>
  <si>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</si>
  <si>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</si>
  <si>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</si>
  <si>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</si>
  <si>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</si>
  <si>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</si>
  <si>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</si>
  <si>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</si>
  <si>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</si>
  <si>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</si>
  <si>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</si>
  <si>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</si>
  <si>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</si>
  <si>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</si>
  <si>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</si>
  <si>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</si>
  <si>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</si>
  <si>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</si>
  <si>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</si>
  <si>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</si>
  <si>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</si>
  <si>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</si>
  <si>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</si>
  <si>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</si>
  <si>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</si>
  <si>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</si>
  <si>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</si>
  <si>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</si>
  <si>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</si>
  <si>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</si>
  <si>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</si>
  <si>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</si>
  <si>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</si>
  <si>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</si>
  <si>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</si>
  <si>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</si>
  <si>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</si>
  <si>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</si>
  <si>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</si>
  <si>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</si>
  <si>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</si>
  <si>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</si>
  <si>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</si>
  <si>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</si>
  <si>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</si>
  <si>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</si>
  <si>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</si>
  <si>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</si>
  <si>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</si>
  <si>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</si>
  <si>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</si>
  <si>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</si>
  <si>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</si>
  <si>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</si>
  <si>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</si>
  <si>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</si>
  <si>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</si>
  <si>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</si>
  <si>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</si>
  <si>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</si>
  <si>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</si>
  <si>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</si>
  <si>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</si>
  <si>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</si>
  <si>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</si>
  <si>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</si>
  <si>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</si>
  <si>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</si>
  <si>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</si>
  <si>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</si>
  <si>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</si>
  <si>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</si>
  <si>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</si>
  <si>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</si>
  <si>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</si>
  <si>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</si>
  <si>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</si>
  <si>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</si>
  <si>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</si>
  <si>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</si>
  <si>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</si>
  <si>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</si>
  <si>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</si>
  <si>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</si>
  <si>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</si>
  <si>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</si>
  <si>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</si>
  <si>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</si>
  <si>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</si>
  <si>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</si>
  <si>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</si>
  <si>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</si>
  <si>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</si>
  <si>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</si>
  <si>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</si>
  <si>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</si>
  <si>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</si>
  <si>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</si>
  <si>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</si>
  <si>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</si>
  <si>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</si>
  <si>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</si>
  <si>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</si>
  <si>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</si>
  <si>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</si>
  <si>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</si>
  <si>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</si>
  <si>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</si>
  <si>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</si>
  <si>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</si>
  <si>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</si>
  <si>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</si>
  <si>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</si>
  <si>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</si>
  <si>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</si>
  <si>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</si>
  <si>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</si>
  <si>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</si>
  <si>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</si>
  <si>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</si>
  <si>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</si>
  <si>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</si>
  <si>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</si>
  <si>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</si>
  <si>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</si>
  <si>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</si>
  <si>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</si>
  <si>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</si>
  <si>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</si>
  <si>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</si>
  <si>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</si>
  <si>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</si>
  <si>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</si>
  <si>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</si>
  <si>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</si>
  <si>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</si>
  <si>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</si>
  <si>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</si>
  <si>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</si>
  <si>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</si>
  <si>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</si>
  <si>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</si>
  <si>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</si>
  <si>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</si>
  <si>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</si>
  <si>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</si>
  <si>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</si>
  <si>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</si>
  <si>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</si>
  <si>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</si>
  <si>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</si>
  <si>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</si>
  <si>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</si>
  <si>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</si>
  <si>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</si>
  <si>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</si>
  <si>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</si>
  <si>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</si>
  <si>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</si>
  <si>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</si>
  <si>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</si>
  <si>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</si>
  <si>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</si>
  <si>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</si>
  <si>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</si>
  <si>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</si>
  <si>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</si>
  <si>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</si>
  <si>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</si>
  <si>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</si>
  <si>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</si>
  <si>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</si>
  <si>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</si>
  <si>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</si>
  <si>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</si>
  <si>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</si>
  <si>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</si>
  <si>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</si>
  <si>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</si>
  <si>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</si>
  <si>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</si>
  <si>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</si>
  <si>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</si>
  <si>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</si>
  <si>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</si>
  <si>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</si>
  <si>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</si>
  <si>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</si>
  <si>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</si>
  <si>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</si>
  <si>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</si>
  <si>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</si>
  <si>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</si>
  <si>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</si>
  <si>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</si>
  <si>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</si>
  <si>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</si>
  <si>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</si>
  <si>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</si>
  <si>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</si>
  <si>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</si>
  <si>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</si>
  <si>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</si>
  <si>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</si>
  <si>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</si>
  <si>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</si>
  <si>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</si>
  <si>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</si>
  <si>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</si>
  <si>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</si>
  <si>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</si>
  <si>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</si>
  <si>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</si>
  <si>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</si>
  <si>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</si>
  <si>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</si>
  <si>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</si>
  <si>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</si>
  <si>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</si>
  <si>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</si>
  <si>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</si>
  <si>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</si>
  <si>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</si>
  <si>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</si>
  <si>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</si>
  <si>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</si>
  <si>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</si>
  <si>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</si>
  <si>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</si>
  <si>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</si>
  <si>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</si>
  <si>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</si>
  <si>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</si>
  <si>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</si>
  <si>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</si>
  <si>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</si>
  <si>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</si>
  <si>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</si>
  <si>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</si>
  <si>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</si>
  <si>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</si>
  <si>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</si>
  <si>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</si>
  <si>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</si>
  <si>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</si>
  <si>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</si>
  <si>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</si>
  <si>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</si>
  <si>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</si>
  <si>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</si>
  <si>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</si>
  <si>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</si>
  <si>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</si>
  <si>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</si>
  <si>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</si>
  <si>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</si>
  <si>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</si>
  <si>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</si>
  <si>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</si>
  <si>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</si>
  <si>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</si>
  <si>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</si>
  <si>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</si>
  <si>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</si>
  <si>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</si>
  <si>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</si>
  <si>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</si>
  <si>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</si>
  <si>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</si>
  <si>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</si>
  <si>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</si>
  <si>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</si>
  <si>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</si>
  <si>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</si>
  <si>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</si>
  <si>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</si>
  <si>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</si>
  <si>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</si>
  <si>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</si>
  <si>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</si>
  <si>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</si>
  <si>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</si>
  <si>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</si>
  <si>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</si>
  <si>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</si>
  <si>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</si>
  <si>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</si>
  <si>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</si>
  <si>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</si>
  <si>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</si>
  <si>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</si>
  <si>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</si>
  <si>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</si>
  <si>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</si>
  <si>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</si>
  <si>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</si>
  <si>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</si>
  <si>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</si>
  <si>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</si>
  <si>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</si>
  <si>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</si>
  <si>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</si>
  <si>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</si>
  <si>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</si>
  <si>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</si>
  <si>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</si>
  <si>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</si>
  <si>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</si>
  <si>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</si>
  <si>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</si>
  <si>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</si>
  <si>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</si>
  <si>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</si>
  <si>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</si>
  <si>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</si>
  <si>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</si>
  <si>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</si>
  <si>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</si>
  <si>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</si>
  <si>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</si>
  <si>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</si>
  <si>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</si>
  <si>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</si>
  <si>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</si>
  <si>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</si>
  <si>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</si>
  <si>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</si>
  <si>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</si>
  <si>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</si>
  <si>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</si>
  <si>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</si>
  <si>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</si>
  <si>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</si>
  <si>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</si>
  <si>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</si>
  <si>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</si>
  <si>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</si>
  <si>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</si>
  <si>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</si>
  <si>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</si>
  <si>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</si>
  <si>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</si>
  <si>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</si>
  <si>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</si>
  <si>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</si>
  <si>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</si>
  <si>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</si>
  <si>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</si>
  <si>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</si>
  <si>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</si>
  <si>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</si>
  <si>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</si>
  <si>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</si>
  <si>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</si>
  <si>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</si>
  <si>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</si>
  <si>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</si>
  <si>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</si>
  <si>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</si>
  <si>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</si>
  <si>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</si>
  <si>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</si>
  <si>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</si>
  <si>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</si>
  <si>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</si>
  <si>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</si>
  <si>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</si>
  <si>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</si>
  <si>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</si>
  <si>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</si>
  <si>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</si>
  <si>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</si>
  <si>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</si>
  <si>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</si>
  <si>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</si>
  <si>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</si>
  <si>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</si>
  <si>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</si>
  <si>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</si>
  <si>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</si>
  <si>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</si>
  <si>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</si>
  <si>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</si>
  <si>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</si>
  <si>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</si>
  <si>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</si>
  <si>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</si>
  <si>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</si>
  <si>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</si>
  <si>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</si>
  <si>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</si>
  <si>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</si>
  <si>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</si>
  <si>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</si>
  <si>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</si>
  <si>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</si>
  <si>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</si>
  <si>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</si>
  <si>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</si>
  <si>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</si>
  <si>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</si>
  <si>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</si>
  <si>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</si>
  <si>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</si>
  <si>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</si>
  <si>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</si>
  <si>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</si>
  <si>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</si>
  <si>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</si>
  <si>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</si>
  <si>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</si>
  <si>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</si>
  <si>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</si>
  <si>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</si>
  <si>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</si>
  <si>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</si>
  <si>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</si>
  <si>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</si>
  <si>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</si>
  <si>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</si>
  <si>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</si>
  <si>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</si>
  <si>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</si>
  <si>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</si>
  <si>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</si>
  <si>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</si>
  <si>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</si>
  <si>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</si>
  <si>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</si>
  <si>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</si>
  <si>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</si>
  <si>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</si>
  <si>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</si>
  <si>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</si>
  <si>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</si>
  <si>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</si>
  <si>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</si>
  <si>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</si>
  <si>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</si>
  <si>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</si>
  <si>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</si>
  <si>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</si>
  <si>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</si>
  <si>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</si>
  <si>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</si>
  <si>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</si>
  <si>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</si>
  <si>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</si>
  <si>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</si>
  <si>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</si>
  <si>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</si>
  <si>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</si>
  <si>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</si>
  <si>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</si>
  <si>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</si>
  <si>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</si>
  <si>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</si>
  <si>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</si>
  <si>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</si>
  <si>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</si>
  <si>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</si>
  <si>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</si>
  <si>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</si>
  <si>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</si>
  <si>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</si>
  <si>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</si>
  <si>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</si>
  <si>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</si>
  <si>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</si>
  <si>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</si>
  <si>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</si>
  <si>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</si>
  <si>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</si>
  <si>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</si>
  <si>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</si>
  <si>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</si>
  <si>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</si>
  <si>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</si>
  <si>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</si>
  <si>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</si>
  <si>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</si>
  <si>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</si>
  <si>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</si>
  <si>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</si>
  <si>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</si>
  <si>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</si>
  <si>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</si>
  <si>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</si>
  <si>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</si>
  <si>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</si>
  <si>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</si>
  <si>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</si>
  <si>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</si>
  <si>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</si>
  <si>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</si>
  <si>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</si>
  <si>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</si>
  <si>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</si>
  <si>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</si>
  <si>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</si>
  <si>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</si>
  <si>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</si>
  <si>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</si>
  <si>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</si>
  <si>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</si>
  <si>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</si>
  <si>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</si>
  <si>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</si>
  <si>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</si>
  <si>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</si>
  <si>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</si>
  <si>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</si>
  <si>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</si>
  <si>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</si>
  <si>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</si>
  <si>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</si>
  <si>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</si>
  <si>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</si>
  <si>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</si>
  <si>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</si>
  <si>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</si>
  <si>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</si>
  <si>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</si>
  <si>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</si>
  <si>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</si>
  <si>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</si>
  <si>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</si>
  <si>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</si>
  <si>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</si>
  <si>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</si>
  <si>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</si>
  <si>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</si>
  <si>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</si>
  <si>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</si>
  <si>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</si>
  <si>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</si>
  <si>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</si>
  <si>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</si>
  <si>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</si>
  <si>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</si>
  <si>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</si>
  <si>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</si>
  <si>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</si>
  <si>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</si>
  <si>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</si>
  <si>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</si>
  <si>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</si>
  <si>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</si>
  <si>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</si>
  <si>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</si>
  <si>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</si>
  <si>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</si>
  <si>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</si>
  <si>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</si>
  <si>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</si>
  <si>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</si>
  <si>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</si>
  <si>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</si>
  <si>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</si>
  <si>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</si>
  <si>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</si>
  <si>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</si>
  <si>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</si>
  <si>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</si>
  <si>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</si>
  <si>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</si>
  <si>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</si>
  <si>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</si>
  <si>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</si>
  <si>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</si>
  <si>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</si>
  <si>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</si>
  <si>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</si>
  <si>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</si>
  <si>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</si>
  <si>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</si>
  <si>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</si>
  <si>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</si>
  <si>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</si>
  <si>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</si>
  <si>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</si>
  <si>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</si>
  <si>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</si>
  <si>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</si>
  <si>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</si>
  <si>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</si>
  <si>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</si>
  <si>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</si>
  <si>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</si>
  <si>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</si>
  <si>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</si>
  <si>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</si>
  <si>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</si>
  <si>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</si>
  <si>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</si>
  <si>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</si>
  <si>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</si>
  <si>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</si>
  <si>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</si>
  <si>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</si>
  <si>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</si>
  <si>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</si>
  <si>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</si>
  <si>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</si>
  <si>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</si>
  <si>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</si>
  <si>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</si>
  <si>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</si>
  <si>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</si>
  <si>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</si>
  <si>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</si>
  <si>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</si>
  <si>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</si>
  <si>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</si>
  <si>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</si>
  <si>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</si>
  <si>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</si>
  <si>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</si>
  <si>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</si>
  <si>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</si>
  <si>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</si>
  <si>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</si>
  <si>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</si>
  <si>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</si>
  <si>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</si>
  <si>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</si>
  <si>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</si>
  <si>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</si>
  <si>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</si>
  <si>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</si>
  <si>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</si>
  <si>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</si>
  <si>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</si>
  <si>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</si>
  <si>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</si>
  <si>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</si>
  <si>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</si>
  <si>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</si>
  <si>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</si>
  <si>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</si>
  <si>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</si>
  <si>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</si>
  <si>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</si>
  <si>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</si>
  <si>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</si>
  <si>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</si>
  <si>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</si>
  <si>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</si>
  <si>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</si>
  <si>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</si>
  <si>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</si>
  <si>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</si>
  <si>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</si>
  <si>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</si>
  <si>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</si>
  <si>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</si>
  <si>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</si>
  <si>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</si>
  <si>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</si>
  <si>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</si>
  <si>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</si>
  <si>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</si>
  <si>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</si>
  <si>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</si>
  <si>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</si>
  <si>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</si>
  <si>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</si>
  <si>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</si>
  <si>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</si>
  <si>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</si>
  <si>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</si>
  <si>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</si>
  <si>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</si>
  <si>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</si>
  <si>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</si>
  <si>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</si>
  <si>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</si>
  <si>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</si>
  <si>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</si>
  <si>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</si>
  <si>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</si>
  <si>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</si>
  <si>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</si>
  <si>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</si>
  <si>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</si>
  <si>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</si>
  <si>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</si>
  <si>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</si>
  <si>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</si>
  <si>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</si>
  <si>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</si>
  <si>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</si>
  <si>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</si>
  <si>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</si>
  <si>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</si>
  <si>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</si>
  <si>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</si>
  <si>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</si>
  <si>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</si>
  <si>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</si>
  <si>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</si>
  <si>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</si>
  <si>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</si>
  <si>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</si>
  <si>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</si>
  <si>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</si>
  <si>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</si>
  <si>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</si>
  <si>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</si>
  <si>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</si>
  <si>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</si>
  <si>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</si>
  <si>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</si>
  <si>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</si>
  <si>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</si>
  <si>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</si>
  <si>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</si>
  <si>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</si>
  <si>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</si>
  <si>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</si>
  <si>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</si>
  <si>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</si>
  <si>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</si>
  <si>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</si>
  <si>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</si>
  <si>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</si>
  <si>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</si>
  <si>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</si>
  <si>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</si>
  <si>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</si>
  <si>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</si>
  <si>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</si>
  <si>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</si>
  <si>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</si>
  <si>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</si>
  <si>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</si>
  <si>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</si>
  <si>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</si>
  <si>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</si>
  <si>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</si>
  <si>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</si>
  <si>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</si>
  <si>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</si>
  <si>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</si>
  <si>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</si>
  <si>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</si>
  <si>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</si>
  <si>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</si>
  <si>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</si>
  <si>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</si>
  <si>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</si>
  <si>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</si>
  <si>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</si>
  <si>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</si>
  <si>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</si>
  <si>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</si>
  <si>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</si>
  <si>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</si>
  <si>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</si>
  <si>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</si>
  <si>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</si>
  <si>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</si>
  <si>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</si>
  <si>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</si>
  <si>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</si>
  <si>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</si>
  <si>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</si>
  <si>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</si>
  <si>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</si>
  <si>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</si>
  <si>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</si>
  <si>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</si>
  <si>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</si>
  <si>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</si>
  <si>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</si>
  <si>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</si>
  <si>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</si>
  <si>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</si>
  <si>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</si>
  <si>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</si>
  <si>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</si>
  <si>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</si>
  <si>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</si>
  <si>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</si>
  <si>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</si>
  <si>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</si>
  <si>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</si>
  <si>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</si>
  <si>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</si>
  <si>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</si>
  <si>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</si>
  <si>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</si>
  <si>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</si>
  <si>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</si>
  <si>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</si>
  <si>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</si>
  <si>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</si>
  <si>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</si>
  <si>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</si>
  <si>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</si>
  <si>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</si>
  <si>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</si>
  <si>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</si>
  <si>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</si>
  <si>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</si>
  <si>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</si>
  <si>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</si>
  <si>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</si>
  <si>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</si>
  <si>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</si>
  <si>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</si>
  <si>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</si>
  <si>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</si>
  <si>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</si>
  <si>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</si>
  <si>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</si>
  <si>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</si>
  <si>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</si>
  <si>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</si>
  <si>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</si>
  <si>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</si>
  <si>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</si>
  <si>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</si>
  <si>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</si>
  <si>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</si>
  <si>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</si>
  <si>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</si>
  <si>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</si>
  <si>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</si>
  <si>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</si>
  <si>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</si>
  <si>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</si>
  <si>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</si>
  <si>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</si>
  <si>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</si>
  <si>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</si>
  <si>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</si>
  <si>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</si>
  <si>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</si>
  <si>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</si>
  <si>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</si>
  <si>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</si>
  <si>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</si>
  <si>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</si>
  <si>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</si>
  <si>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</si>
  <si>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</si>
  <si>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</si>
  <si>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</si>
  <si>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</si>
  <si>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</si>
  <si>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</si>
  <si>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</si>
  <si>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</si>
  <si>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</si>
  <si>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</si>
  <si>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</si>
  <si>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</si>
  <si>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</si>
  <si>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</si>
  <si>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</si>
  <si>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</si>
  <si>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</si>
  <si>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</si>
  <si>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</si>
  <si>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</si>
  <si>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</si>
  <si>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</si>
  <si>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</si>
  <si>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</si>
  <si>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</si>
  <si>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</si>
  <si>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</si>
  <si>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</si>
  <si>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</si>
  <si>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</si>
  <si>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</si>
  <si>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</si>
  <si>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</si>
  <si>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</si>
  <si>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</si>
  <si>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</si>
  <si>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</si>
  <si>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</si>
  <si>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</si>
  <si>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</si>
  <si>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</si>
  <si>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</si>
  <si>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</si>
  <si>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</si>
  <si>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</si>
  <si>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</si>
  <si>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</si>
  <si>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</si>
  <si>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</si>
  <si>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</si>
  <si>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</si>
  <si>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</si>
  <si>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</si>
  <si>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</si>
  <si>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</si>
  <si>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</si>
  <si>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</si>
  <si>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</si>
  <si>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</si>
  <si>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</si>
  <si>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</si>
  <si>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</si>
  <si>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</si>
  <si>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</si>
  <si>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</si>
  <si>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</si>
  <si>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</si>
  <si>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</si>
  <si>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</si>
  <si>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</si>
  <si>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</si>
  <si>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</si>
  <si>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</si>
  <si>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</si>
  <si>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</si>
  <si>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</si>
  <si>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</si>
  <si>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</si>
  <si>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</si>
  <si>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</si>
  <si>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</si>
  <si>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</si>
  <si>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</si>
  <si>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</si>
  <si>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</si>
  <si>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</si>
  <si>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</si>
  <si>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</si>
  <si>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</si>
  <si>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</si>
  <si>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</si>
  <si>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</si>
  <si>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</si>
  <si>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</si>
  <si>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</si>
  <si>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</si>
  <si>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</si>
  <si>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</si>
  <si>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</si>
  <si>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</si>
  <si>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</si>
  <si>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</si>
  <si>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</si>
  <si>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</si>
  <si>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</si>
  <si>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</si>
  <si>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</si>
  <si>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</si>
  <si>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</si>
  <si>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</si>
  <si>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</si>
  <si>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</si>
  <si>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</si>
  <si>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</si>
  <si>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</si>
  <si>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</si>
  <si>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</si>
  <si>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</si>
  <si>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</si>
  <si>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</si>
  <si>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</si>
  <si>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</si>
  <si>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</si>
  <si>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</si>
  <si>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</si>
  <si>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</si>
  <si>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</si>
  <si>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</si>
  <si>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</si>
  <si>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</si>
  <si>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</si>
  <si>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</si>
  <si>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</si>
  <si>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</si>
  <si>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</si>
  <si>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</si>
  <si>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</si>
  <si>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</si>
  <si>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</si>
  <si>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</si>
  <si>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</si>
  <si>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</si>
  <si>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</si>
  <si>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</si>
  <si>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</si>
  <si>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</si>
  <si>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</si>
  <si>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</si>
  <si>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</si>
  <si>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</si>
  <si>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</si>
  <si>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</si>
  <si>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</si>
  <si>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</si>
  <si>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</si>
  <si>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</si>
  <si>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</si>
  <si>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</si>
  <si>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</si>
  <si>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</si>
  <si>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</si>
  <si>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</si>
  <si>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</si>
  <si>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</si>
  <si>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</si>
  <si>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</si>
  <si>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</si>
  <si>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</si>
  <si>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</si>
  <si>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</si>
  <si>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</si>
  <si>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</si>
  <si>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</si>
  <si>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</si>
  <si>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</si>
  <si>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</si>
  <si>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</si>
  <si>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</si>
  <si>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</si>
  <si>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</si>
  <si>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</si>
  <si>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</si>
  <si>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</si>
  <si>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</si>
  <si>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</si>
  <si>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</si>
  <si>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</si>
  <si>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</si>
  <si>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</si>
  <si>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</si>
  <si>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</si>
  <si>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</si>
  <si>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</si>
  <si>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</si>
  <si>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</si>
  <si>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</si>
  <si>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</si>
  <si>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</si>
  <si>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</si>
  <si>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</si>
  <si>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</si>
  <si>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</si>
  <si>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</si>
  <si>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</si>
  <si>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</si>
  <si>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</si>
  <si>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</si>
  <si>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</si>
  <si>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</si>
  <si>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</si>
  <si>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</si>
  <si>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</si>
  <si>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</si>
  <si>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</si>
  <si>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</si>
  <si>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</si>
  <si>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</si>
  <si>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</si>
  <si>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</si>
  <si>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</si>
  <si>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</si>
  <si>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</si>
  <si>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</si>
  <si>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</si>
  <si>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</si>
  <si>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</si>
  <si>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</si>
  <si>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</si>
  <si>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</si>
  <si>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</si>
  <si>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</si>
  <si>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</si>
  <si>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</si>
  <si>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</si>
  <si>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</si>
  <si>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</si>
  <si>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</si>
  <si>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</si>
  <si>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</si>
  <si>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</si>
  <si>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</si>
  <si>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</si>
  <si>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</si>
  <si>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</si>
  <si>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</si>
  <si>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</si>
  <si>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</si>
  <si>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</si>
  <si>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</si>
  <si>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</si>
  <si>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</si>
  <si>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</si>
  <si>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</si>
  <si>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</si>
  <si>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</si>
  <si>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</si>
  <si>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</si>
  <si>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</si>
  <si>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</si>
  <si>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</si>
  <si>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</si>
  <si>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</si>
  <si>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</si>
  <si>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</si>
  <si>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</si>
  <si>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</si>
  <si>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</si>
  <si>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</si>
  <si>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</si>
  <si>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</si>
  <si>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</si>
  <si>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</si>
  <si>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</si>
  <si>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</si>
  <si>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</si>
  <si>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</si>
  <si>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</si>
  <si>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</si>
  <si>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</si>
  <si>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</si>
  <si>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</si>
  <si>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</si>
  <si>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</si>
  <si>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</si>
  <si>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</si>
  <si>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</si>
  <si>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</si>
  <si>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</si>
  <si>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</si>
  <si>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</si>
  <si>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</si>
  <si>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</si>
  <si>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</si>
  <si>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</si>
  <si>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</si>
  <si>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</si>
  <si>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</si>
  <si>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</si>
  <si>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</si>
  <si>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</si>
  <si>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</si>
  <si>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</si>
  <si>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</si>
  <si>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</si>
  <si>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</si>
  <si>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</si>
  <si>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</si>
  <si>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</si>
  <si>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</si>
  <si>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</si>
  <si>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</si>
  <si>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</si>
  <si>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</si>
  <si>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</si>
  <si>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</si>
  <si>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</si>
  <si>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</si>
  <si>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</si>
  <si>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</si>
  <si>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</si>
  <si>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</si>
  <si>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</si>
  <si>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</si>
  <si>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</si>
  <si>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</si>
  <si>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</si>
  <si>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</si>
  <si>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</si>
  <si>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</si>
  <si>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</si>
  <si>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</si>
  <si>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</si>
  <si>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</si>
  <si>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</si>
  <si>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</si>
  <si>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</si>
  <si>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</si>
  <si>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</si>
  <si>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</si>
  <si>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</si>
  <si>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</si>
  <si>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</si>
  <si>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</si>
  <si>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</si>
  <si>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</si>
  <si>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</si>
  <si>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</si>
  <si>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</si>
  <si>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</si>
  <si>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</si>
  <si>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</si>
  <si>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</si>
  <si>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</si>
  <si>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</si>
  <si>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</si>
  <si>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</si>
  <si>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</si>
  <si>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</si>
  <si>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</si>
  <si>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</si>
  <si>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</si>
  <si>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</si>
  <si>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</si>
  <si>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</si>
  <si>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</si>
  <si>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</si>
  <si>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</si>
  <si>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</si>
  <si>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</si>
  <si>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</si>
  <si>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</si>
  <si>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</si>
  <si>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</si>
  <si>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</si>
  <si>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</si>
  <si>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</si>
  <si>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</si>
  <si>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</si>
  <si>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</si>
  <si>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</si>
  <si>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</si>
  <si>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</si>
  <si>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</si>
  <si>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</si>
  <si>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</si>
  <si>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</si>
  <si>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</si>
  <si>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</si>
  <si>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</si>
  <si>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</si>
  <si>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</si>
  <si>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</si>
  <si>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</si>
  <si>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</si>
  <si>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</si>
  <si>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</si>
  <si>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</si>
  <si>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</si>
  <si>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</si>
  <si>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</si>
  <si>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</si>
  <si>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</si>
  <si>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</si>
  <si>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</si>
  <si>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</si>
  <si>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</si>
  <si>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</si>
  <si>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</si>
  <si>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</si>
  <si>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</si>
  <si>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</si>
  <si>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</si>
  <si>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</si>
  <si>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</si>
  <si>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</si>
  <si>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</si>
  <si>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</si>
  <si>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</si>
  <si>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</si>
  <si>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</si>
  <si>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</si>
  <si>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</si>
  <si>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</si>
  <si>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</si>
  <si>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</si>
  <si>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</si>
  <si>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</si>
  <si>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</si>
  <si>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</si>
  <si>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</si>
  <si>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</si>
  <si>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</si>
  <si>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</si>
  <si>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</si>
  <si>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</si>
  <si>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</si>
  <si>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</si>
  <si>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</si>
  <si>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</si>
  <si>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</si>
  <si>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</si>
  <si>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</si>
  <si>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</si>
  <si>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</si>
  <si>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</si>
  <si>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</si>
  <si>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</si>
  <si>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</si>
  <si>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</si>
  <si>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</si>
  <si>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</si>
  <si>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</si>
  <si>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</si>
  <si>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</si>
  <si>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</si>
  <si>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</si>
  <si>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</si>
  <si>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</si>
  <si>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</si>
  <si>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</si>
  <si>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</si>
  <si>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</si>
  <si>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</si>
  <si>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</si>
  <si>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</si>
  <si>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</si>
  <si>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</si>
  <si>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</si>
  <si>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</si>
  <si>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</si>
  <si>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</si>
  <si>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</si>
  <si>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</si>
  <si>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</si>
  <si>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</si>
  <si>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</si>
  <si>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</si>
  <si>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</si>
  <si>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</si>
  <si>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</si>
  <si>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</si>
  <si>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</si>
  <si>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</si>
  <si>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</si>
  <si>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</si>
  <si>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</si>
  <si>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</si>
  <si>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</si>
  <si>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</si>
  <si>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</si>
  <si>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</si>
  <si>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</si>
  <si>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</si>
  <si>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</si>
  <si>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</si>
  <si>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</si>
  <si>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</si>
  <si>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</si>
  <si>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</si>
  <si>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</si>
  <si>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</si>
  <si>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</si>
  <si>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</si>
  <si>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</si>
  <si>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</si>
  <si>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</si>
  <si>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</si>
  <si>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</si>
  <si>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</si>
  <si>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</si>
  <si>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</si>
  <si>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</si>
  <si>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</si>
  <si>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</si>
  <si>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</si>
  <si>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</si>
  <si>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</si>
  <si>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</si>
  <si>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</si>
  <si>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</si>
  <si>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</si>
  <si>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</si>
  <si>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</si>
  <si>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</si>
  <si>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</si>
  <si>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</si>
  <si>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</si>
  <si>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</si>
  <si>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</si>
  <si>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</si>
  <si>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</si>
  <si>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</si>
  <si>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</si>
  <si>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</si>
  <si>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</si>
  <si>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</si>
  <si>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</si>
  <si>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</si>
  <si>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</si>
  <si>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</si>
  <si>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</si>
  <si>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</si>
  <si>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</si>
  <si>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</si>
  <si>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</si>
  <si>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</si>
  <si>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</si>
  <si>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</si>
  <si>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</si>
  <si>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</si>
  <si>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</si>
  <si>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</si>
  <si>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</si>
  <si>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</si>
  <si>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</si>
  <si>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</si>
  <si>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</si>
  <si>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</si>
  <si>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</si>
  <si>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</si>
  <si>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</si>
  <si>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</si>
  <si>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</si>
  <si>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</si>
  <si>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</si>
  <si>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</si>
  <si>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</si>
  <si>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</si>
  <si>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</si>
  <si>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</si>
  <si>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</si>
  <si>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</si>
  <si>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</si>
  <si>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</si>
  <si>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</si>
  <si>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</si>
  <si>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</si>
  <si>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</si>
  <si>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</si>
  <si>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</si>
  <si>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</si>
  <si>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</si>
  <si>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</si>
  <si>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</si>
  <si>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</si>
  <si>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</si>
  <si>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</si>
  <si>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</si>
  <si>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</si>
  <si>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</si>
  <si>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</si>
  <si>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</si>
  <si>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</si>
  <si>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</si>
  <si>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</si>
  <si>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</si>
  <si>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</si>
  <si>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</si>
  <si>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</si>
  <si>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</si>
  <si>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</si>
  <si>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</si>
  <si>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</si>
  <si>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</si>
  <si>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</si>
  <si>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</si>
  <si>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</si>
  <si>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</si>
  <si>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</si>
  <si>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</si>
  <si>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</si>
  <si>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</si>
  <si>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</si>
  <si>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</si>
  <si>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</si>
  <si>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</si>
  <si>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</si>
  <si>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</si>
  <si>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</si>
  <si>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</si>
  <si>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</si>
  <si>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</si>
  <si>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</si>
  <si>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</si>
  <si>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</si>
  <si>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</si>
  <si>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</si>
  <si>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</si>
  <si>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</si>
  <si>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</si>
  <si>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</si>
  <si>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</si>
  <si>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</si>
  <si>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</si>
  <si>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</si>
  <si>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</si>
  <si>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</si>
  <si>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</si>
  <si>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</si>
  <si>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</si>
  <si>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</si>
  <si>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</si>
  <si>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</si>
  <si>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</si>
  <si>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</si>
  <si>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</si>
  <si>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</si>
  <si>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</si>
  <si>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</si>
  <si>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</si>
  <si>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</si>
  <si>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</si>
  <si>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</si>
  <si>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</si>
  <si>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</si>
  <si>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</si>
  <si>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</si>
  <si>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</si>
  <si>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</si>
  <si>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</si>
  <si>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</si>
  <si>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</si>
  <si>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</si>
  <si>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</si>
  <si>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</si>
  <si>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</si>
  <si>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</si>
  <si>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</si>
  <si>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</si>
  <si>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</si>
  <si>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</si>
  <si>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</si>
  <si>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</si>
  <si>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</si>
  <si>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</si>
  <si>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</si>
  <si>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</si>
  <si>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</si>
  <si>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</si>
  <si>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</si>
  <si>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</si>
  <si>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</si>
  <si>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</si>
  <si>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</si>
  <si>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</si>
  <si>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</si>
  <si>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</si>
  <si>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</si>
  <si>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</si>
  <si>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</si>
  <si>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</si>
  <si>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</si>
  <si>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</si>
  <si>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</si>
  <si>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</si>
  <si>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</si>
  <si>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</si>
  <si>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</si>
  <si>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</si>
  <si>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</si>
  <si>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</si>
  <si>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</si>
  <si>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</si>
  <si>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</si>
  <si>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</si>
  <si>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</si>
  <si>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</si>
  <si>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</si>
  <si>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</si>
  <si>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</si>
  <si>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</si>
  <si>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</si>
  <si>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</si>
  <si>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</si>
  <si>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</si>
  <si>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</si>
  <si>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</si>
  <si>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</si>
  <si>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</si>
  <si>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</si>
  <si>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</si>
  <si>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</si>
  <si>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</si>
  <si>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</si>
  <si>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</si>
  <si>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</si>
  <si>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</si>
  <si>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</si>
  <si>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</si>
  <si>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</si>
  <si>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</si>
  <si>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</si>
  <si>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</si>
  <si>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</si>
  <si>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</si>
  <si>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</si>
  <si>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</si>
  <si>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</si>
  <si>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</si>
  <si>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</si>
  <si>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</si>
  <si>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</si>
  <si>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</si>
  <si>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</si>
  <si>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</si>
  <si>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</si>
  <si>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</si>
  <si>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</si>
  <si>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</si>
  <si>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</si>
  <si>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</si>
  <si>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</si>
  <si>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</si>
  <si>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</si>
  <si>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</si>
  <si>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</si>
  <si>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</si>
  <si>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</si>
  <si>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</si>
  <si>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</si>
  <si>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</si>
  <si>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</si>
  <si>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</si>
  <si>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</si>
  <si>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</si>
  <si>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</si>
  <si>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</si>
  <si>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</si>
  <si>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</si>
  <si>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</si>
  <si>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</si>
  <si>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</si>
  <si>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</si>
  <si>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</si>
  <si>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</si>
  <si>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</si>
  <si>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</si>
  <si>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</si>
  <si>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</si>
  <si>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</si>
  <si>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</si>
  <si>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</si>
  <si>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</si>
  <si>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</si>
  <si>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</si>
  <si>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</si>
  <si>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</si>
  <si>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</si>
  <si>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</si>
  <si>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</si>
  <si>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</si>
  <si>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</si>
  <si>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</si>
  <si>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</si>
  <si>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</si>
  <si>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</si>
  <si>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</si>
  <si>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</si>
  <si>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</si>
  <si>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</si>
  <si>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</si>
  <si>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</si>
  <si>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</si>
  <si>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</si>
  <si>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</si>
  <si>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</si>
  <si>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</si>
  <si>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</si>
  <si>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</si>
  <si>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</si>
  <si>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</si>
  <si>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</si>
  <si>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</si>
  <si>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</si>
  <si>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</si>
  <si>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</si>
  <si>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</si>
  <si>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</si>
  <si>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</si>
  <si>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</si>
  <si>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</si>
  <si>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</si>
  <si>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</si>
  <si>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</si>
  <si>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</si>
  <si>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</si>
  <si>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</si>
  <si>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</si>
  <si>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</si>
  <si>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</si>
  <si>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</si>
  <si>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</si>
  <si>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</si>
  <si>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</si>
  <si>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</si>
  <si>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</si>
  <si>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</si>
  <si>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</si>
  <si>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</si>
  <si>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</si>
  <si>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</si>
  <si>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</si>
  <si>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</si>
  <si>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</si>
  <si>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</si>
  <si>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</si>
  <si>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</si>
  <si>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</si>
  <si>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</si>
  <si>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</si>
  <si>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</si>
  <si>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</si>
  <si>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</si>
  <si>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</si>
  <si>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</si>
  <si>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</si>
  <si>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</si>
  <si>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</si>
  <si>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</si>
  <si>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</si>
  <si>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</si>
  <si>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</si>
  <si>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</si>
  <si>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</si>
  <si>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</si>
  <si>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</si>
  <si>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</si>
  <si>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</si>
  <si>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</si>
  <si>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</si>
  <si>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</si>
  <si>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</si>
  <si>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</si>
  <si>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</si>
  <si>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</si>
  <si>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</si>
  <si>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</si>
  <si>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</si>
  <si>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</si>
  <si>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</si>
  <si>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</si>
  <si>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</si>
  <si>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</si>
  <si>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</si>
  <si>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</si>
  <si>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</si>
  <si>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</si>
  <si>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</si>
  <si>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</si>
  <si>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</si>
  <si>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</si>
  <si>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</si>
  <si>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</si>
  <si>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</si>
  <si>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</si>
  <si>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</si>
  <si>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</si>
  <si>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</si>
  <si>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</si>
  <si>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</si>
  <si>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</si>
  <si>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</si>
  <si>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</si>
  <si>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</si>
  <si>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</si>
  <si>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</si>
  <si>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</si>
  <si>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</si>
  <si>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</si>
  <si>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</si>
  <si>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</si>
  <si>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</si>
  <si>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</si>
  <si>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</si>
  <si>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</si>
  <si>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</si>
  <si>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</si>
  <si>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</si>
  <si>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</si>
  <si>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</si>
  <si>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</si>
  <si>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</si>
  <si>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</si>
  <si>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</si>
  <si>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</si>
  <si>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</si>
  <si>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</si>
  <si>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</si>
  <si>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</si>
  <si>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</si>
  <si>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</si>
  <si>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</si>
  <si>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</si>
  <si>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</si>
  <si>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</si>
  <si>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</si>
  <si>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</si>
  <si>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</si>
  <si>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</si>
  <si>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</si>
  <si>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</si>
  <si>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</si>
  <si>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</si>
  <si>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</si>
  <si>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</si>
  <si>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</si>
  <si>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</si>
  <si>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</si>
  <si>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</si>
  <si>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</si>
  <si>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</si>
  <si>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</si>
  <si>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</si>
  <si>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</si>
  <si>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</si>
  <si>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</si>
  <si>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</si>
  <si>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</si>
  <si>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</si>
  <si>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</si>
  <si>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</si>
  <si>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</si>
  <si>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</si>
  <si>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</si>
  <si>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</si>
  <si>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</si>
  <si>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</si>
  <si>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</si>
  <si>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</si>
  <si>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</si>
  <si>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</si>
  <si>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</si>
  <si>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</si>
  <si>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</si>
  <si>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</si>
  <si>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</si>
  <si>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</si>
  <si>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</si>
  <si>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</si>
  <si>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</si>
  <si>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</si>
  <si>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</si>
  <si>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</si>
  <si>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</si>
  <si>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</si>
  <si>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</si>
  <si>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</si>
  <si>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</si>
  <si>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</si>
  <si>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</si>
  <si>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</si>
  <si>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</si>
  <si>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</si>
  <si>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</si>
  <si>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</si>
  <si>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</si>
  <si>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</si>
  <si>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</si>
  <si>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</si>
  <si>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</si>
  <si>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</si>
  <si>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</si>
  <si>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</si>
  <si>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</si>
  <si>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</si>
  <si>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</si>
  <si>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</si>
  <si>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</si>
  <si>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</si>
  <si>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</si>
  <si>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</si>
  <si>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</si>
  <si>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</si>
  <si>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</si>
  <si>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</si>
  <si>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</si>
  <si>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</si>
  <si>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</si>
  <si>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</si>
  <si>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</si>
  <si>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</si>
  <si>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</si>
  <si>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</si>
  <si>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</si>
  <si>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</si>
  <si>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</si>
  <si>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</si>
  <si>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</si>
  <si>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</si>
  <si>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</si>
  <si>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</si>
  <si>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</si>
  <si>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</si>
  <si>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</si>
  <si>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</si>
  <si>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</si>
  <si>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</si>
  <si>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</si>
  <si>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</si>
  <si>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</si>
  <si>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</si>
  <si>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</si>
  <si>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</si>
  <si>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</si>
  <si>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</si>
  <si>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</si>
  <si>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</si>
  <si>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</si>
  <si>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</si>
  <si>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</si>
  <si>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</si>
  <si>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</si>
  <si>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</si>
  <si>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</si>
  <si>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</si>
  <si>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</si>
  <si>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</si>
  <si>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</si>
  <si>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</si>
  <si>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</si>
  <si>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</si>
  <si>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</si>
  <si>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</si>
  <si>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</si>
  <si>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</si>
  <si>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</si>
  <si>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</si>
  <si>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</si>
  <si>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</si>
  <si>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</si>
  <si>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</si>
  <si>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</si>
  <si>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</si>
  <si>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</si>
  <si>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</si>
  <si>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</si>
  <si>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</si>
  <si>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</si>
  <si>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</si>
  <si>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</si>
  <si>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</si>
  <si>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</si>
  <si>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</si>
  <si>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</si>
  <si>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</si>
  <si>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</si>
  <si>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</si>
  <si>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</si>
  <si>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</si>
  <si>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</si>
  <si>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</si>
  <si>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</si>
  <si>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</si>
  <si>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</si>
  <si>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</si>
  <si>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</si>
  <si>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</si>
  <si>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</si>
  <si>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</si>
  <si>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</si>
  <si>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</si>
  <si>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</si>
  <si>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</si>
  <si>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</si>
  <si>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</si>
  <si>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</si>
  <si>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</si>
  <si>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</si>
  <si>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</si>
  <si>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</si>
  <si>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</si>
  <si>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</si>
  <si>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</si>
  <si>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</si>
  <si>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</si>
  <si>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</si>
  <si>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</si>
  <si>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</si>
  <si>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</si>
  <si>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</si>
  <si>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</si>
  <si>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</si>
  <si>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</si>
  <si>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</si>
  <si>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</si>
  <si>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</si>
  <si>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</si>
  <si>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</si>
  <si>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</si>
  <si>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</si>
  <si>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</si>
  <si>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</si>
  <si>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</si>
  <si>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</si>
  <si>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</si>
  <si>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</si>
  <si>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</si>
  <si>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</si>
  <si>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</si>
  <si>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</si>
  <si>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</si>
  <si>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</si>
  <si>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</si>
  <si>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</si>
  <si>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</si>
  <si>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</si>
  <si>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</si>
  <si>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</si>
  <si>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</si>
  <si>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</si>
  <si>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</si>
  <si>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</si>
  <si>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</si>
  <si>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</si>
  <si>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</si>
  <si>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</si>
  <si>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</si>
  <si>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</si>
  <si>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</si>
  <si>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</si>
  <si>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</si>
  <si>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</si>
  <si>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</si>
  <si>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</si>
  <si>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</si>
  <si>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</si>
  <si>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</si>
  <si>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</si>
  <si>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</si>
  <si>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</si>
  <si>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</si>
  <si>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</si>
  <si>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</si>
  <si>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</si>
  <si>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</si>
  <si>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</si>
  <si>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</si>
  <si>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</si>
  <si>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</si>
  <si>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</si>
  <si>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</si>
  <si>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</si>
  <si>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</si>
  <si>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</si>
  <si>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</si>
  <si>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</si>
  <si>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</si>
  <si>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</si>
  <si>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</si>
  <si>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</si>
  <si>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</si>
  <si>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</si>
  <si>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</si>
  <si>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</si>
  <si>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</si>
  <si>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</si>
  <si>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</si>
  <si>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</si>
  <si>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</si>
  <si>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</si>
  <si>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</si>
  <si>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</si>
  <si>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</si>
  <si>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</si>
  <si>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</si>
  <si>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</si>
  <si>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</si>
  <si>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</si>
  <si>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</si>
  <si>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</si>
  <si>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</si>
  <si>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</si>
  <si>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</si>
  <si>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</si>
  <si>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</si>
  <si>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</si>
  <si>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</si>
  <si>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</si>
  <si>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</si>
  <si>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</si>
  <si>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</si>
  <si>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</si>
  <si>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</si>
  <si>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</si>
  <si>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</si>
  <si>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</si>
  <si>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</si>
  <si>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</si>
  <si>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</si>
  <si>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</si>
  <si>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</si>
  <si>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</si>
  <si>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</si>
  <si>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</si>
  <si>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</si>
  <si>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</si>
  <si>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</si>
  <si>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</si>
  <si>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</si>
  <si>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</si>
  <si>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</si>
  <si>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</si>
  <si>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</si>
  <si>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</si>
  <si>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</si>
  <si>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</si>
  <si>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</si>
  <si>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</si>
  <si>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</si>
  <si>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</si>
  <si>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</si>
  <si>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</si>
  <si>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</si>
  <si>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</si>
  <si>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</si>
  <si>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</si>
  <si>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</si>
  <si>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</si>
  <si>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</si>
  <si>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</si>
  <si>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</si>
  <si>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</si>
  <si>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</si>
  <si>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</si>
  <si>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</si>
  <si>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</si>
  <si>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</si>
  <si>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</si>
  <si>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</si>
  <si>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</si>
  <si>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</si>
  <si>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</si>
  <si>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</si>
  <si>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</si>
  <si>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</si>
  <si>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</si>
  <si>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</si>
  <si>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</si>
  <si>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</si>
  <si>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</si>
  <si>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</si>
  <si>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</si>
  <si>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</si>
  <si>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</si>
  <si>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</si>
  <si>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</si>
  <si>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</si>
  <si>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</si>
  <si>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</si>
  <si>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</si>
  <si>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</si>
  <si>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</si>
  <si>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</si>
  <si>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</si>
  <si>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</si>
  <si>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</si>
  <si>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</si>
  <si>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</si>
  <si>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</si>
  <si>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</si>
  <si>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</si>
  <si>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</si>
  <si>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</si>
  <si>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</si>
  <si>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</si>
  <si>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</si>
  <si>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</si>
  <si>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</si>
  <si>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</si>
  <si>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</si>
  <si>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</si>
  <si>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</si>
  <si>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</si>
  <si>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</si>
  <si>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</si>
  <si>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</si>
  <si>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</si>
  <si>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</si>
  <si>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</si>
  <si>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</si>
  <si>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</si>
  <si>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</si>
  <si>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</si>
  <si>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</si>
  <si>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</si>
  <si>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</si>
  <si>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</si>
  <si>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</si>
  <si>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</si>
  <si>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</si>
  <si>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</si>
  <si>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</si>
  <si>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</si>
  <si>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</si>
  <si>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</si>
  <si>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</si>
  <si>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</si>
  <si>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</si>
  <si>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</si>
  <si>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</si>
  <si>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</si>
  <si>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</si>
  <si>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</si>
  <si>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</si>
  <si>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</si>
  <si>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</si>
  <si>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</si>
  <si>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</si>
  <si>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</si>
  <si>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</si>
  <si>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</si>
  <si>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</si>
  <si>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</si>
  <si>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</si>
  <si>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</si>
  <si>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</si>
  <si>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</si>
  <si>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</si>
  <si>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</si>
  <si>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</si>
  <si>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</si>
  <si>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</si>
  <si>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</si>
  <si>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</si>
  <si>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</si>
  <si>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</si>
  <si>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</si>
  <si>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</si>
  <si>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</si>
  <si>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</si>
  <si>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</si>
  <si>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</si>
  <si>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</si>
  <si>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</si>
  <si>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</si>
  <si>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</si>
  <si>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</si>
  <si>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</si>
  <si>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</si>
  <si>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</si>
  <si>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</si>
  <si>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</si>
  <si>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</si>
  <si>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</si>
  <si>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</si>
  <si>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</si>
  <si>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</si>
  <si>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</si>
  <si>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</si>
  <si>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</si>
  <si>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</si>
  <si>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</si>
  <si>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</si>
  <si>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</si>
  <si>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</si>
  <si>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</si>
  <si>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</si>
  <si>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</si>
  <si>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</si>
  <si>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</si>
  <si>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</si>
  <si>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</si>
  <si>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</si>
  <si>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</si>
  <si>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</si>
  <si>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</si>
  <si>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</si>
  <si>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</si>
  <si>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</si>
  <si>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</si>
  <si>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</si>
  <si>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</si>
  <si>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</si>
  <si>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</si>
  <si>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</si>
  <si>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</si>
  <si>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</si>
  <si>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</si>
  <si>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</si>
  <si>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</si>
  <si>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</si>
  <si>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</si>
  <si>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</si>
  <si>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</si>
  <si>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</si>
  <si>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</si>
  <si>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</si>
  <si>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</si>
  <si>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</si>
  <si>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</si>
  <si>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</si>
  <si>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</si>
  <si>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</si>
  <si>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</si>
  <si>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</si>
  <si>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</si>
  <si>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</si>
  <si>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</si>
  <si>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</si>
  <si>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</si>
  <si>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</si>
  <si>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</si>
  <si>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</si>
  <si>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</si>
  <si>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</si>
  <si>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</si>
  <si>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</si>
  <si>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</si>
  <si>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</si>
  <si>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</si>
  <si>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</si>
  <si>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</si>
  <si>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</si>
  <si>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</si>
  <si>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</si>
  <si>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</si>
  <si>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</si>
  <si>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</si>
  <si>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</si>
  <si>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</si>
  <si>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</si>
  <si>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</si>
  <si>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</si>
  <si>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</si>
  <si>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</si>
  <si>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</si>
  <si>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</si>
  <si>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</si>
  <si>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</si>
  <si>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</si>
  <si>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</si>
  <si>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</si>
  <si>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</si>
  <si>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</si>
  <si>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</si>
  <si>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</si>
  <si>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</si>
  <si>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</si>
  <si>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</si>
  <si>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</si>
  <si>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</si>
  <si>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</si>
  <si>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</si>
  <si>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</si>
  <si>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</si>
  <si>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</si>
  <si>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</si>
  <si>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</si>
  <si>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</si>
  <si>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</si>
  <si>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</si>
  <si>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</si>
  <si>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</si>
  <si>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</si>
  <si>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</si>
  <si>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</si>
  <si>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</si>
  <si>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</si>
  <si>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</si>
  <si>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</si>
  <si>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</si>
  <si>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</si>
  <si>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</si>
  <si>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</si>
  <si>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</si>
  <si>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</si>
  <si>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</si>
  <si>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</si>
  <si>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</si>
  <si>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</si>
  <si>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</si>
  <si>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</si>
  <si>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</si>
  <si>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</si>
  <si>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</si>
  <si>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</si>
  <si>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</si>
  <si>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</si>
  <si>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</si>
  <si>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</si>
  <si>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</si>
  <si>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</si>
  <si>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</si>
  <si>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</si>
  <si>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</si>
  <si>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</si>
  <si>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</si>
  <si>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</si>
  <si>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</si>
  <si>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</si>
  <si>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</si>
  <si>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</si>
  <si>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</si>
  <si>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</si>
  <si>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</si>
  <si>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</si>
  <si>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</si>
  <si>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</si>
  <si>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</si>
  <si>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</si>
  <si>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</si>
  <si>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</si>
  <si>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</si>
  <si>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</si>
  <si>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</si>
  <si>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</si>
  <si>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</si>
  <si>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</si>
  <si>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</si>
  <si>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</si>
  <si>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</si>
  <si>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</si>
  <si>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</si>
  <si>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</si>
  <si>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</si>
  <si>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</si>
  <si>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</si>
  <si>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</si>
  <si>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</si>
  <si>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</si>
  <si>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</si>
  <si>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</si>
  <si>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</si>
  <si>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</si>
  <si>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</si>
  <si>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</si>
  <si>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</si>
  <si>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</si>
  <si>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</si>
  <si>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</si>
  <si>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</si>
  <si>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</si>
  <si>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</si>
  <si>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</si>
  <si>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</si>
  <si>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</si>
  <si>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</si>
  <si>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</si>
  <si>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</si>
  <si>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</si>
  <si>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</si>
  <si>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</si>
  <si>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</si>
  <si>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</si>
  <si>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</si>
  <si>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</si>
  <si>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</si>
  <si>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</si>
  <si>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</si>
  <si>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</si>
  <si>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</si>
  <si>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</si>
  <si>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</si>
  <si>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</si>
  <si>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</si>
  <si>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</si>
  <si>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</si>
  <si>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</si>
  <si>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</si>
  <si>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</si>
  <si>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</si>
  <si>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</si>
  <si>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</si>
  <si>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</si>
  <si>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</si>
  <si>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</si>
  <si>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</si>
  <si>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</si>
  <si>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</si>
  <si>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</si>
  <si>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</si>
  <si>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</si>
  <si>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</si>
  <si>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</si>
  <si>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</si>
  <si>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</si>
  <si>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</si>
  <si>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</si>
  <si>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</si>
  <si>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</si>
  <si>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</si>
  <si>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</si>
  <si>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</si>
  <si>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</si>
  <si>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</si>
  <si>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</si>
  <si>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</si>
  <si>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</si>
  <si>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</si>
  <si>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</si>
  <si>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</si>
  <si>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</si>
  <si>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</si>
  <si>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</si>
  <si>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</si>
  <si>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</si>
  <si>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</si>
  <si>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</si>
  <si>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</si>
  <si>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</si>
  <si>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</si>
  <si>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</si>
  <si>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</si>
  <si>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</si>
  <si>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</si>
  <si>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</si>
  <si>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</si>
  <si>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</si>
  <si>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</si>
  <si>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</si>
  <si>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</si>
  <si>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</si>
  <si>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</si>
  <si>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</si>
  <si>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</si>
  <si>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</si>
  <si>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</si>
  <si>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</si>
  <si>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</si>
  <si>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</si>
  <si>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</si>
  <si>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</si>
  <si>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</si>
  <si>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</si>
  <si>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</si>
  <si>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</si>
  <si>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</si>
  <si>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</si>
  <si>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</si>
  <si>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</si>
  <si>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</si>
  <si>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</si>
  <si>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</si>
  <si>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</si>
  <si>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</si>
  <si>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</si>
  <si>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</si>
  <si>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</si>
  <si>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</si>
  <si>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</si>
  <si>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</si>
  <si>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</si>
  <si>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</si>
  <si>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</si>
  <si>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</si>
  <si>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</si>
  <si>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</si>
  <si>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</si>
  <si>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</si>
  <si>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</si>
  <si>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</si>
  <si>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</si>
  <si>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</si>
  <si>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</si>
  <si>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</si>
  <si>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</si>
  <si>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</si>
  <si>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</si>
  <si>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</si>
  <si>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</si>
  <si>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</si>
  <si>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</si>
  <si>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</si>
  <si>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</si>
  <si>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</si>
  <si>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</si>
  <si>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</si>
  <si>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</si>
  <si>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</si>
  <si>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</si>
  <si>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</si>
  <si>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</si>
  <si>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</si>
  <si>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</si>
  <si>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</si>
  <si>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</si>
  <si>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</si>
  <si>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</si>
  <si>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</si>
  <si>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</si>
  <si>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</si>
  <si>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</si>
  <si>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</si>
  <si>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</si>
  <si>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</si>
  <si>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</si>
  <si>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</si>
  <si>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</si>
  <si>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</si>
  <si>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</si>
  <si>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</si>
  <si>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</si>
  <si>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</si>
  <si>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</si>
  <si>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</si>
  <si>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</si>
  <si>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</si>
  <si>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</si>
  <si>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</si>
  <si>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</si>
  <si>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</si>
  <si>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</si>
  <si>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</si>
  <si>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</si>
  <si>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</si>
  <si>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</si>
  <si>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</si>
  <si>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</si>
  <si>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</si>
  <si>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</si>
  <si>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</si>
  <si>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</si>
  <si>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</si>
  <si>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</si>
  <si>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</si>
  <si>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</si>
  <si>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</si>
  <si>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</si>
  <si>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</si>
  <si>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</si>
  <si>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</si>
  <si>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</si>
  <si>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</si>
  <si>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</si>
  <si>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</si>
  <si>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</si>
  <si>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</si>
  <si>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</si>
  <si>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</si>
  <si>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</si>
  <si>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</si>
  <si>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</si>
  <si>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</si>
  <si>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</si>
  <si>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</si>
  <si>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</si>
  <si>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</si>
  <si>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</si>
  <si>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</si>
  <si>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</si>
  <si>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</si>
  <si>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</si>
  <si>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</si>
  <si>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</si>
  <si>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</si>
  <si>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</si>
  <si>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</si>
  <si>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</si>
  <si>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</si>
  <si>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</si>
  <si>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</si>
  <si>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</si>
  <si>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</si>
  <si>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</si>
  <si>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</si>
  <si>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</si>
  <si>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</si>
  <si>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</si>
  <si>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</si>
  <si>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</si>
  <si>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</si>
  <si>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</si>
  <si>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</si>
  <si>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</si>
  <si>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</si>
  <si>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</si>
  <si>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</si>
  <si>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</si>
  <si>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</si>
  <si>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</si>
  <si>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</si>
  <si>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</si>
  <si>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</si>
  <si>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</si>
  <si>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</si>
  <si>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</si>
  <si>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</si>
  <si>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</si>
  <si>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</si>
  <si>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</si>
  <si>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</si>
  <si>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</si>
  <si>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</si>
  <si>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</si>
  <si>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</si>
  <si>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</si>
  <si>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</si>
  <si>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</si>
  <si>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</si>
  <si>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</si>
  <si>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</si>
  <si>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</si>
  <si>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</si>
  <si>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</si>
  <si>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</si>
  <si>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</si>
  <si>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</si>
  <si>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</si>
  <si>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</si>
  <si>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</si>
  <si>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</si>
  <si>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</si>
  <si>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</si>
  <si>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</si>
  <si>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</si>
  <si>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</si>
  <si>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</si>
  <si>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</si>
  <si>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</si>
  <si>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</si>
  <si>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</si>
  <si>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</si>
  <si>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</si>
  <si>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</si>
  <si>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</si>
  <si>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</si>
  <si>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</si>
  <si>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</si>
  <si>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</si>
  <si>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</si>
  <si>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</si>
  <si>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</si>
  <si>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</si>
  <si>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</si>
  <si>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</si>
  <si>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</si>
  <si>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</si>
  <si>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</si>
  <si>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</si>
  <si>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</si>
  <si>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</si>
  <si>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</si>
  <si>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</si>
  <si>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</si>
  <si>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</si>
  <si>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</si>
  <si>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</si>
  <si>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</si>
  <si>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</si>
  <si>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</si>
  <si>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</si>
  <si>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</si>
  <si>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</si>
  <si>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</si>
  <si>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</si>
  <si>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</si>
  <si>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</si>
  <si>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</si>
  <si>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</si>
  <si>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</si>
  <si>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</si>
  <si>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</si>
  <si>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</si>
  <si>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</si>
  <si>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</si>
  <si>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</si>
  <si>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</si>
  <si>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</si>
  <si>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</si>
  <si>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</si>
  <si>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</si>
  <si>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</si>
  <si>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</si>
  <si>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</si>
  <si>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</si>
  <si>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</si>
  <si>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</si>
  <si>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</si>
  <si>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</si>
  <si>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</si>
  <si>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</si>
  <si>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</si>
  <si>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</si>
  <si>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</si>
  <si>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</si>
  <si>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</si>
  <si>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</si>
  <si>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</si>
  <si>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</si>
  <si>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</si>
  <si>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</si>
  <si>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</si>
  <si>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</si>
  <si>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</si>
  <si>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</si>
  <si>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</si>
  <si>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</si>
  <si>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</si>
  <si>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</si>
  <si>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</si>
  <si>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</si>
  <si>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</si>
  <si>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</si>
  <si>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</si>
  <si>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</si>
  <si>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</si>
  <si>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</si>
  <si>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</si>
  <si>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</si>
  <si>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</si>
  <si>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</si>
  <si>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</si>
  <si>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</si>
  <si>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</si>
  <si>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</si>
  <si>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</si>
  <si>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</si>
  <si>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</si>
  <si>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</si>
  <si>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</si>
  <si>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</si>
  <si>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</si>
  <si>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</si>
  <si>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</si>
  <si>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</si>
  <si>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</si>
  <si>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</si>
  <si>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</si>
  <si>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</si>
  <si>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</si>
  <si>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</si>
  <si>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</si>
  <si>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</si>
  <si>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</si>
  <si>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</si>
  <si>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</si>
  <si>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</si>
  <si>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</si>
  <si>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</si>
  <si>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</si>
  <si>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</si>
  <si>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</si>
  <si>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</si>
  <si>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</si>
  <si>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</si>
  <si>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</si>
  <si>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</si>
  <si>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</si>
  <si>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</si>
  <si>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</si>
  <si>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</si>
  <si>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</si>
  <si>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</si>
  <si>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</si>
  <si>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</si>
  <si>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</si>
  <si>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</si>
  <si>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</si>
  <si>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</si>
  <si>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</si>
  <si>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</si>
  <si>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</si>
  <si>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</si>
  <si>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</si>
  <si>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</si>
  <si>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</si>
  <si>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</si>
  <si>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</si>
  <si>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</si>
  <si>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</si>
  <si>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</si>
  <si>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</si>
  <si>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</si>
  <si>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</si>
  <si>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</si>
  <si>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</si>
  <si>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</si>
  <si>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</si>
  <si>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</si>
  <si>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</si>
  <si>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</si>
  <si>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</si>
  <si>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</si>
  <si>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</si>
  <si>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</si>
  <si>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</si>
  <si>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</si>
  <si>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</si>
  <si>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</si>
  <si>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</si>
  <si>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</si>
  <si>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</si>
  <si>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</si>
  <si>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</si>
  <si>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</si>
  <si>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</si>
  <si>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</si>
  <si>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</si>
  <si>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</si>
  <si>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</si>
  <si>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</si>
  <si>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</si>
  <si>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</si>
  <si>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</si>
  <si>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</si>
  <si>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</si>
  <si>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</si>
  <si>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</si>
  <si>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</si>
  <si>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</si>
  <si>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</si>
  <si>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</si>
  <si>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</si>
  <si>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</si>
  <si>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</si>
  <si>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</si>
  <si>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</si>
  <si>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</si>
  <si>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</si>
  <si>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</si>
  <si>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</si>
  <si>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</si>
  <si>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</si>
  <si>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</si>
  <si>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</si>
  <si>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</si>
  <si>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</si>
  <si>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</si>
  <si>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</si>
  <si>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</si>
  <si>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</si>
  <si>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</si>
  <si>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</si>
  <si>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</si>
  <si>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</si>
  <si>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</si>
  <si>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</si>
  <si>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</si>
  <si>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</si>
  <si>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</si>
  <si>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</si>
  <si>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</si>
  <si>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</si>
  <si>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</si>
  <si>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</si>
  <si>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</si>
  <si>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</si>
  <si>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</si>
  <si>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</si>
  <si>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</si>
  <si>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</si>
  <si>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</si>
  <si>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</si>
  <si>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</si>
  <si>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</si>
  <si>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</si>
  <si>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</si>
  <si>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</si>
  <si>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</si>
  <si>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</si>
  <si>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</si>
  <si>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</si>
  <si>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</si>
  <si>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</si>
  <si>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</si>
  <si>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</si>
  <si>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</si>
  <si>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</si>
  <si>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</si>
  <si>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</si>
  <si>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</si>
  <si>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</si>
  <si>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</si>
  <si>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</si>
  <si>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</si>
  <si>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</si>
  <si>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</si>
  <si>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</si>
  <si>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</si>
  <si>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</si>
  <si>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</si>
  <si>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</si>
  <si>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</si>
  <si>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</si>
  <si>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</si>
  <si>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</si>
  <si>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</si>
  <si>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</si>
  <si>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</si>
  <si>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</si>
  <si>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</si>
  <si>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</si>
  <si>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</si>
  <si>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</si>
  <si>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</si>
  <si>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</si>
  <si>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</si>
  <si>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</si>
  <si>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</si>
  <si>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</si>
  <si>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</si>
  <si>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</si>
  <si>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</si>
  <si>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</si>
  <si>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</si>
  <si>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</si>
  <si>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</si>
  <si>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</si>
  <si>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</si>
  <si>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</si>
  <si>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</si>
  <si>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</si>
  <si>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</si>
  <si>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</si>
  <si>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</si>
  <si>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</si>
  <si>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</si>
  <si>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</si>
  <si>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</si>
  <si>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</si>
  <si>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</si>
  <si>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</si>
  <si>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</si>
  <si>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</si>
  <si>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</si>
  <si>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</si>
  <si>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</si>
  <si>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</si>
  <si>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</si>
  <si>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</si>
  <si>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</si>
  <si>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</si>
  <si>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</si>
  <si>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</si>
  <si>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</si>
  <si>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</si>
  <si>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</si>
  <si>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</si>
  <si>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</si>
  <si>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</si>
  <si>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</si>
  <si>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</si>
  <si>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</si>
  <si>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</si>
  <si>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</si>
  <si>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</si>
  <si>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</si>
  <si>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</si>
  <si>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</si>
  <si>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</si>
  <si>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</si>
  <si>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</si>
  <si>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</si>
  <si>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</si>
  <si>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</si>
  <si>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</si>
  <si>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</si>
  <si>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</si>
  <si>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</si>
  <si>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</si>
  <si>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</si>
  <si>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</si>
  <si>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</si>
  <si>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</si>
  <si>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</si>
  <si>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</si>
  <si>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</si>
  <si>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</si>
  <si>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</si>
  <si>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</si>
  <si>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</si>
  <si>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</si>
  <si>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</si>
  <si>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</si>
  <si>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</si>
  <si>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</si>
  <si>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</si>
  <si>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</si>
  <si>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</si>
  <si>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</si>
  <si>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</si>
  <si>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</si>
  <si>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</si>
  <si>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</si>
  <si>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</si>
  <si>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</si>
  <si>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</si>
  <si>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</si>
  <si>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</si>
  <si>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</si>
  <si>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</si>
  <si>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</si>
  <si>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</si>
  <si>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</si>
  <si>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</si>
  <si>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</si>
  <si>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</si>
  <si>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</si>
  <si>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</si>
  <si>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</si>
  <si>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</si>
  <si>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</si>
  <si>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</si>
  <si>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</si>
  <si>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</si>
  <si>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</si>
  <si>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</si>
  <si>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</si>
  <si>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</si>
  <si>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</si>
  <si>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</si>
  <si>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</si>
  <si>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</si>
  <si>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</si>
  <si>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</si>
  <si>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</si>
  <si>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</si>
  <si>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</si>
  <si>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</si>
  <si>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</si>
  <si>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</si>
  <si>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</si>
  <si>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</si>
  <si>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</si>
  <si>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</si>
  <si>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</si>
  <si>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</si>
  <si>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</si>
  <si>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</si>
  <si>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</si>
  <si>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</si>
  <si>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</si>
  <si>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</si>
  <si>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</si>
  <si>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</si>
  <si>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</si>
  <si>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</si>
  <si>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</si>
  <si>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</si>
  <si>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</si>
  <si>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</si>
  <si>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</si>
  <si>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</si>
  <si>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</si>
  <si>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</si>
  <si>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</si>
  <si>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</si>
  <si>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</si>
  <si>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</si>
  <si>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</si>
  <si>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</si>
  <si>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</si>
  <si>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</si>
  <si>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</si>
  <si>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</si>
  <si>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</si>
  <si>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</si>
  <si>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</si>
  <si>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</si>
  <si>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</si>
  <si>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</si>
  <si>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</si>
  <si>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</si>
  <si>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</si>
  <si>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</si>
  <si>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</si>
  <si>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</si>
  <si>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</si>
  <si>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</si>
  <si>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</si>
  <si>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</si>
  <si>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</si>
  <si>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</si>
  <si>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</si>
  <si>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</si>
  <si>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</si>
  <si>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</si>
  <si>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</si>
  <si>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</si>
  <si>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</si>
  <si>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</si>
  <si>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</si>
  <si>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</si>
  <si>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</si>
  <si>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</si>
  <si>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</si>
  <si>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</si>
  <si>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</si>
  <si>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</si>
  <si>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</si>
  <si>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</si>
  <si>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</si>
  <si>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</si>
  <si>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</si>
  <si>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</si>
  <si>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</si>
  <si>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</si>
  <si>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</si>
  <si>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</si>
  <si>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</si>
  <si>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</si>
  <si>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</si>
  <si>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</si>
  <si>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</si>
  <si>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</si>
  <si>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</si>
  <si>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</si>
  <si>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</si>
  <si>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</si>
  <si>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</si>
  <si>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</si>
  <si>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</si>
  <si>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</si>
  <si>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</si>
  <si>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</si>
  <si>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</si>
  <si>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</si>
  <si>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</si>
  <si>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</si>
  <si>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</si>
  <si>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</si>
  <si>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</si>
  <si>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</si>
  <si>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</si>
  <si>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</si>
  <si>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</si>
  <si>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</si>
  <si>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</si>
  <si>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</si>
  <si>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</si>
  <si>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</si>
  <si>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</si>
  <si>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</si>
  <si>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</si>
  <si>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</si>
  <si>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</si>
  <si>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</si>
  <si>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</si>
  <si>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</si>
  <si>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</si>
  <si>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</si>
  <si>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</si>
  <si>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</si>
  <si>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</si>
  <si>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</si>
  <si>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</si>
  <si>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</si>
  <si>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</si>
  <si>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</si>
  <si>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</si>
  <si>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</si>
  <si>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</si>
  <si>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</si>
  <si>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</si>
  <si>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</si>
  <si>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</si>
  <si>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</si>
  <si>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</si>
  <si>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</si>
  <si>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</si>
  <si>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</si>
  <si>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</si>
  <si>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</si>
  <si>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</si>
  <si>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</si>
  <si>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</si>
  <si>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</si>
  <si>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</si>
  <si>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</si>
  <si>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</si>
  <si>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</si>
  <si>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</si>
  <si>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</si>
  <si>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</si>
  <si>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</si>
  <si>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</si>
  <si>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</si>
  <si>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</si>
  <si>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</si>
  <si>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</si>
  <si>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</si>
  <si>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</si>
  <si>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</si>
  <si>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</si>
  <si>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</si>
  <si>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</si>
  <si>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</si>
  <si>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</si>
  <si>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</si>
  <si>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</si>
  <si>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</si>
  <si>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</si>
  <si>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</si>
  <si>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</si>
  <si>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</si>
  <si>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</si>
  <si>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</si>
  <si>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</si>
  <si>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</si>
  <si>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</si>
  <si>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</si>
  <si>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</si>
  <si>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</si>
  <si>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</si>
  <si>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</si>
  <si>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</si>
  <si>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</si>
  <si>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</si>
  <si>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</si>
  <si>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</si>
  <si>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</si>
  <si>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</si>
  <si>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</si>
  <si>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</si>
  <si>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</si>
  <si>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</si>
  <si>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</si>
  <si>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</si>
  <si>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</si>
  <si>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</si>
  <si>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</si>
  <si>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</si>
  <si>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</si>
  <si>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</si>
  <si>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</si>
  <si>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</si>
  <si>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</si>
  <si>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</si>
  <si>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</si>
  <si>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</si>
  <si>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</si>
  <si>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</si>
  <si>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</si>
  <si>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</si>
  <si>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</si>
  <si>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</si>
  <si>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</si>
  <si>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</si>
  <si>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</si>
  <si>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</si>
  <si>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</si>
  <si>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</si>
  <si>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</si>
  <si>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</si>
  <si>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</si>
  <si>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</si>
  <si>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</si>
  <si>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</si>
  <si>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</si>
  <si>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</si>
  <si>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</si>
  <si>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</si>
  <si>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</si>
  <si>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</si>
  <si>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</si>
  <si>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</si>
  <si>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</si>
  <si>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</si>
  <si>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</si>
  <si>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</si>
  <si>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</si>
  <si>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</si>
  <si>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</si>
  <si>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</si>
  <si>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</si>
  <si>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</si>
  <si>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</si>
  <si>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</si>
  <si>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</si>
  <si>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</si>
  <si>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</si>
  <si>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</si>
  <si>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</si>
  <si>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</si>
  <si>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</si>
  <si>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</si>
  <si>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</si>
  <si>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</si>
  <si>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</si>
  <si>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</si>
  <si>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</si>
  <si>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</si>
  <si>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</si>
  <si>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</si>
  <si>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</si>
  <si>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</si>
  <si>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</si>
  <si>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</si>
  <si>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</si>
  <si>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</si>
  <si>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</si>
  <si>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</si>
  <si>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</si>
  <si>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</si>
  <si>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</si>
  <si>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</si>
  <si>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</si>
  <si>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</si>
  <si>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</si>
  <si>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</si>
  <si>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</si>
  <si>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</si>
  <si>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</si>
  <si>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</si>
  <si>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</si>
  <si>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</si>
  <si>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</si>
  <si>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</si>
  <si>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</si>
  <si>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</si>
  <si>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</si>
  <si>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</si>
  <si>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</si>
  <si>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</si>
  <si>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</si>
  <si>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</si>
  <si>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</si>
  <si>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</si>
  <si>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</si>
  <si>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</si>
  <si>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</si>
  <si>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</si>
  <si>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</si>
  <si>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</si>
  <si>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</si>
  <si>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</si>
  <si>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</si>
  <si>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</si>
  <si>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</si>
  <si>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</si>
  <si>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</si>
  <si>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</si>
  <si>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</si>
  <si>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</si>
  <si>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</si>
  <si>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</si>
  <si>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</si>
  <si>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</si>
  <si>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</si>
  <si>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</si>
  <si>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</si>
  <si>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</si>
  <si>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</si>
  <si>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</si>
  <si>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</si>
  <si>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</si>
  <si>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</si>
  <si>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</si>
  <si>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</si>
  <si>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</si>
  <si>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</si>
  <si>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</si>
  <si>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</si>
  <si>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</si>
  <si>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</si>
  <si>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</si>
  <si>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</si>
  <si>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</si>
  <si>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</si>
  <si>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</si>
  <si>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</si>
  <si>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</si>
  <si>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</si>
  <si>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</si>
  <si>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</si>
  <si>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</si>
  <si>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</si>
  <si>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</si>
  <si>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</si>
  <si>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</si>
  <si>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</si>
  <si>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</si>
  <si>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</si>
  <si>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</si>
  <si>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</si>
  <si>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</si>
  <si>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</si>
  <si>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</si>
  <si>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</si>
  <si>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</si>
  <si>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</si>
  <si>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</si>
  <si>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</si>
  <si>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</si>
  <si>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</si>
  <si>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</si>
  <si>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</si>
  <si>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</si>
  <si>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</si>
  <si>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</si>
  <si>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</si>
  <si>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</si>
  <si>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</si>
  <si>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</si>
  <si>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</si>
  <si>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</si>
  <si>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</si>
  <si>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</si>
  <si>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</si>
  <si>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</si>
  <si>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</si>
  <si>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</si>
  <si>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</si>
  <si>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</si>
  <si>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</si>
  <si>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</si>
  <si>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</si>
  <si>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</si>
  <si>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</si>
  <si>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</si>
  <si>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</si>
  <si>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</si>
  <si>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</si>
  <si>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</si>
  <si>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</si>
  <si>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</si>
  <si>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</si>
  <si>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</si>
  <si>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</si>
  <si>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</si>
  <si>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</si>
  <si>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</si>
  <si>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</si>
  <si>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</si>
  <si>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</si>
  <si>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</si>
  <si>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</si>
  <si>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</si>
  <si>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</si>
  <si>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</si>
  <si>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</si>
  <si>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</si>
  <si>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</si>
  <si>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</si>
  <si>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</si>
  <si>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</si>
  <si>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</si>
  <si>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</si>
  <si>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</si>
  <si>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</si>
  <si>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</si>
  <si>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</si>
  <si>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</si>
  <si>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</si>
  <si>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</si>
  <si>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</si>
  <si>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</si>
  <si>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</si>
  <si>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</si>
  <si>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</si>
  <si>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</si>
  <si>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</si>
  <si>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</si>
  <si>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</si>
  <si>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</si>
  <si>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</si>
  <si>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</si>
  <si>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</si>
  <si>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</si>
  <si>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</si>
  <si>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</si>
  <si>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</si>
  <si>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</si>
  <si>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</si>
  <si>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</si>
  <si>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</si>
  <si>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</si>
  <si>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</si>
  <si>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</si>
  <si>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</si>
  <si>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</si>
  <si>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</si>
  <si>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</si>
  <si>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</si>
  <si>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</si>
  <si>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</si>
  <si>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</si>
  <si>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</si>
  <si>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</si>
  <si>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</si>
  <si>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</si>
  <si>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</si>
  <si>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</si>
  <si>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</si>
  <si>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</si>
  <si>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</si>
  <si>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</si>
  <si>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</si>
  <si>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</si>
  <si>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</si>
  <si>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</si>
  <si>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</si>
  <si>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</si>
  <si>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</si>
  <si>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</si>
  <si>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</si>
  <si>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</si>
  <si>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</si>
  <si>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</si>
  <si>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</si>
  <si>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</si>
  <si>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</si>
  <si>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</si>
  <si>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</si>
  <si>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</si>
  <si>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</si>
  <si>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</si>
  <si>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</si>
  <si>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</si>
  <si>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</si>
  <si>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</si>
  <si>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</si>
  <si>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</si>
  <si>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</si>
  <si>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</si>
  <si>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</si>
  <si>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</si>
  <si>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</si>
  <si>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</si>
  <si>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</si>
  <si>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</si>
  <si>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</si>
  <si>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</si>
  <si>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</si>
  <si>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</si>
  <si>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</si>
  <si>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</si>
  <si>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</si>
  <si>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</si>
  <si>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</si>
  <si>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</si>
  <si>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</si>
  <si>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</si>
  <si>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</si>
  <si>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</si>
  <si>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</si>
  <si>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</si>
  <si>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</si>
  <si>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</si>
  <si>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</si>
  <si>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</si>
  <si>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</si>
  <si>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</si>
  <si>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</si>
  <si>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</si>
  <si>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</si>
  <si>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</si>
  <si>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</si>
  <si>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</si>
  <si>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</si>
  <si>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</si>
  <si>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</si>
  <si>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</si>
  <si>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</si>
  <si>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</si>
  <si>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</si>
  <si>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</si>
  <si>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</si>
  <si>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</si>
  <si>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</si>
  <si>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</si>
  <si>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</si>
  <si>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</si>
  <si>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</si>
  <si>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</si>
  <si>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</si>
  <si>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</si>
  <si>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</si>
  <si>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</si>
  <si>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</si>
  <si>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</si>
  <si>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</si>
  <si>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</si>
  <si>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</si>
  <si>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</si>
  <si>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</si>
  <si>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</si>
  <si>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</si>
  <si>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</si>
  <si>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</si>
  <si>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</si>
  <si>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</si>
  <si>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</si>
  <si>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</si>
  <si>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</si>
  <si>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</si>
  <si>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</si>
  <si>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</si>
  <si>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</si>
  <si>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</si>
  <si>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</si>
  <si>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</si>
  <si>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</si>
  <si>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</si>
  <si>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</si>
  <si>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</si>
  <si>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</si>
  <si>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</si>
  <si>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</si>
  <si>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</si>
  <si>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</si>
  <si>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</si>
  <si>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</si>
  <si>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</si>
  <si>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</si>
  <si>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</si>
  <si>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</si>
  <si>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</si>
  <si>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</si>
  <si>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</si>
  <si>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</si>
  <si>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</si>
  <si>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</si>
  <si>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</si>
  <si>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</si>
  <si>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</si>
  <si>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</si>
  <si>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</si>
  <si>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</si>
  <si>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</si>
  <si>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</si>
  <si>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</si>
  <si>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</si>
  <si>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</si>
  <si>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</si>
  <si>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</si>
  <si>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</si>
  <si>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</si>
  <si>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</si>
  <si>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</si>
  <si>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</si>
  <si>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</si>
  <si>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</si>
  <si>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</si>
  <si>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</si>
  <si>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</si>
  <si>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</si>
  <si>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</si>
  <si>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</si>
  <si>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</si>
  <si>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</si>
  <si>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</si>
  <si>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</si>
  <si>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</si>
  <si>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</si>
  <si>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</si>
  <si>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</si>
  <si>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</si>
  <si>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</si>
  <si>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</si>
  <si>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</si>
  <si>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</si>
  <si>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</si>
  <si>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</si>
  <si>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</si>
  <si>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</si>
  <si>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</si>
  <si>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</si>
  <si>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</si>
  <si>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</si>
  <si>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</si>
  <si>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</si>
  <si>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</si>
  <si>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</si>
  <si>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</si>
  <si>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</si>
  <si>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</si>
  <si>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</si>
  <si>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</si>
  <si>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</si>
  <si>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</si>
  <si>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</si>
  <si>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</si>
  <si>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</si>
  <si>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</si>
  <si>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</si>
  <si>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</si>
  <si>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</si>
  <si>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</si>
  <si>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</si>
  <si>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</si>
  <si>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</si>
  <si>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</si>
  <si>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</si>
  <si>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</si>
  <si>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</si>
  <si>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</si>
  <si>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</si>
  <si>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</si>
  <si>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</si>
  <si>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</si>
  <si>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</si>
  <si>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</si>
  <si>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</si>
  <si>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</si>
  <si>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</si>
  <si>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</si>
  <si>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</si>
  <si>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</si>
  <si>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</si>
  <si>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</si>
  <si>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</si>
  <si>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</si>
  <si>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</si>
  <si>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</si>
  <si>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</si>
  <si>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</si>
  <si>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</si>
  <si>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</si>
  <si>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</si>
  <si>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</si>
  <si>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</si>
  <si>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</si>
  <si>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</si>
  <si>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</si>
  <si>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</si>
  <si>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</si>
  <si>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</si>
  <si>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</si>
  <si>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</si>
  <si>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</si>
  <si>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</si>
  <si>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</si>
  <si>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</si>
  <si>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</si>
  <si>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</si>
  <si>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</si>
  <si>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</si>
  <si>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</si>
  <si>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</si>
  <si>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</si>
  <si>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</si>
  <si>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</si>
  <si>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</si>
  <si>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</si>
  <si>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</si>
  <si>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</si>
  <si>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</si>
  <si>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</si>
  <si>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</si>
  <si>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</si>
  <si>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</si>
  <si>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</si>
  <si>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</si>
  <si>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</si>
  <si>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</si>
  <si>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</si>
  <si>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</si>
  <si>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</si>
  <si>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</si>
  <si>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</si>
  <si>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</si>
  <si>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</si>
  <si>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</si>
  <si>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</si>
  <si>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</si>
  <si>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</si>
  <si>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</si>
  <si>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</si>
  <si>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</si>
  <si>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</si>
  <si>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</si>
  <si>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</si>
  <si>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</si>
  <si>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</si>
  <si>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</si>
  <si>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</si>
  <si>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</si>
  <si>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</si>
  <si>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</si>
  <si>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</si>
  <si>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</si>
  <si>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</si>
  <si>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</si>
  <si>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</si>
  <si>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</si>
  <si>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</si>
  <si>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</si>
  <si>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</si>
  <si>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</si>
  <si>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</si>
  <si>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</si>
  <si>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</si>
  <si>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</si>
  <si>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</si>
  <si>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</si>
  <si>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</si>
  <si>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</si>
  <si>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</si>
  <si>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</si>
  <si>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</si>
  <si>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</si>
  <si>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</si>
  <si>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</si>
  <si>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</si>
  <si>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</si>
  <si>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</si>
  <si>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</si>
  <si>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</si>
  <si>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</si>
  <si>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</si>
  <si>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</si>
  <si>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</si>
  <si>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</si>
  <si>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</si>
  <si>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</si>
  <si>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</si>
  <si>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</si>
  <si>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</si>
  <si>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</si>
  <si>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</si>
  <si>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</si>
  <si>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</si>
  <si>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</si>
  <si>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</si>
  <si>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</si>
  <si>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</si>
  <si>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</si>
  <si>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</si>
  <si>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</si>
  <si>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</si>
  <si>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</si>
  <si>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</si>
  <si>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</si>
  <si>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</si>
  <si>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</si>
  <si>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</si>
  <si>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</si>
  <si>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</si>
  <si>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</si>
  <si>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</si>
  <si>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</si>
  <si>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</si>
  <si>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</si>
  <si>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</si>
  <si>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</si>
  <si>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</si>
  <si>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</si>
  <si>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</si>
  <si>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</si>
  <si>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</si>
  <si>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</si>
  <si>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</si>
  <si>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</si>
  <si>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</si>
  <si>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</si>
  <si>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</si>
  <si>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</si>
  <si>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</si>
  <si>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</si>
  <si>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</si>
  <si>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</si>
  <si>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</si>
  <si>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</si>
  <si>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</si>
  <si>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</si>
  <si>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</si>
  <si>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</si>
  <si>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</si>
  <si>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</si>
  <si>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</si>
  <si>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</si>
  <si>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</si>
  <si>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</si>
  <si>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</si>
  <si>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</si>
  <si>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</si>
  <si>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</si>
  <si>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</si>
  <si>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</si>
  <si>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</si>
  <si>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</si>
  <si>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</si>
  <si>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</si>
  <si>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</si>
  <si>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</si>
  <si>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</si>
  <si>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</si>
  <si>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</si>
  <si>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</si>
  <si>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</si>
  <si>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</si>
  <si>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</si>
  <si>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</si>
  <si>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</si>
  <si>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</si>
  <si>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</si>
  <si>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</si>
  <si>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</si>
  <si>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</si>
  <si>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</si>
  <si>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</si>
  <si>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</si>
  <si>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</si>
  <si>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</si>
  <si>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</si>
  <si>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</si>
  <si>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</si>
  <si>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</si>
  <si>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</si>
  <si>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</si>
  <si>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</si>
  <si>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</si>
  <si>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</si>
  <si>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</si>
  <si>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</si>
  <si>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</si>
  <si>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</si>
  <si>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</si>
  <si>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</si>
  <si>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</si>
  <si>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</si>
  <si>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</si>
  <si>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</si>
  <si>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</si>
  <si>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</si>
  <si>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</si>
  <si>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</si>
  <si>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</si>
  <si>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</si>
  <si>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</si>
  <si>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</si>
  <si>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</si>
  <si>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</si>
  <si>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</si>
  <si>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</si>
  <si>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</si>
  <si>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</si>
  <si>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</si>
  <si>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</si>
  <si>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</si>
  <si>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</si>
  <si>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</si>
  <si>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</si>
  <si>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</si>
  <si>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</si>
  <si>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</si>
  <si>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</si>
  <si>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</si>
  <si>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</si>
  <si>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</si>
  <si>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</si>
  <si>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</si>
  <si>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</si>
  <si>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</si>
  <si>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</si>
  <si>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</si>
  <si>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</si>
  <si>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</si>
  <si>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</si>
  <si>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</si>
  <si>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</si>
  <si>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</si>
  <si>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</si>
  <si>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</si>
  <si>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</si>
  <si>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</si>
  <si>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</si>
  <si>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</si>
  <si>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</si>
  <si>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</si>
  <si>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</si>
  <si>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</si>
  <si>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</si>
  <si>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</si>
  <si>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</si>
  <si>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</si>
  <si>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</si>
  <si>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</si>
  <si>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</si>
  <si>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</si>
  <si>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</si>
  <si>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</si>
  <si>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</si>
  <si>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</si>
  <si>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</si>
  <si>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</si>
  <si>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</si>
  <si>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</si>
  <si>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</si>
  <si>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</si>
  <si>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</si>
  <si>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</si>
  <si>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</si>
  <si>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</si>
  <si>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</si>
  <si>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</si>
  <si>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</si>
  <si>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</si>
  <si>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</si>
  <si>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</si>
  <si>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</si>
  <si>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</si>
  <si>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</si>
  <si>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</si>
  <si>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</si>
  <si>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</si>
  <si>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</si>
  <si>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</si>
  <si>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</si>
  <si>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</si>
  <si>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</si>
  <si>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</si>
  <si>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</si>
  <si>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</si>
  <si>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</si>
  <si>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</si>
  <si>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</si>
  <si>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</si>
  <si>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</si>
  <si>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</si>
  <si>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</si>
  <si>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</si>
  <si>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</si>
  <si>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</si>
  <si>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</si>
  <si>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</si>
  <si>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</si>
  <si>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</si>
  <si>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</si>
  <si>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</si>
  <si>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</si>
  <si>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</si>
  <si>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</si>
  <si>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</si>
  <si>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</si>
  <si>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</si>
  <si>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</si>
  <si>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</si>
  <si>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</si>
  <si>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</si>
  <si>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</si>
  <si>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</si>
  <si>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</si>
  <si>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</si>
  <si>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</si>
  <si>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</si>
  <si>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</si>
  <si>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</si>
  <si>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</si>
  <si>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</si>
  <si>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</si>
  <si>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</si>
  <si>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</si>
  <si>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</si>
  <si>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</si>
  <si>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</si>
  <si>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</si>
  <si>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</si>
  <si>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</si>
  <si>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</si>
  <si>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</si>
  <si>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</si>
  <si>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</si>
  <si>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</si>
  <si>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</si>
  <si>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</si>
  <si>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</si>
  <si>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</si>
  <si>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</si>
  <si>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</si>
  <si>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</si>
  <si>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</si>
  <si>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</si>
  <si>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</si>
  <si>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</si>
  <si>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</si>
  <si>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</si>
  <si>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</si>
  <si>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</si>
  <si>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</si>
  <si>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</si>
  <si>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</si>
  <si>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</si>
  <si>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</si>
  <si>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</si>
  <si>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</si>
  <si>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</si>
  <si>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</si>
  <si>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</si>
  <si>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</si>
  <si>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</si>
  <si>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</si>
  <si>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</si>
  <si>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</si>
  <si>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</si>
  <si>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</si>
  <si>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</si>
  <si>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</si>
  <si>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</si>
  <si>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</si>
  <si>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</si>
  <si>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</si>
  <si>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</si>
  <si>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</si>
  <si>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</si>
  <si>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</si>
  <si>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</si>
  <si>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</si>
  <si>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</si>
  <si>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</si>
  <si>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</si>
  <si>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</si>
  <si>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</si>
  <si>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</si>
  <si>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</si>
  <si>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</si>
  <si>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</si>
  <si>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</si>
  <si>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</si>
  <si>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</si>
  <si>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</si>
  <si>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</si>
  <si>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</si>
  <si>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</si>
  <si>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</si>
  <si>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</si>
  <si>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</si>
  <si>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</si>
  <si>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</si>
  <si>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</si>
  <si>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</si>
  <si>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</si>
  <si>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</si>
  <si>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</si>
  <si>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</si>
  <si>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</si>
  <si>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</si>
  <si>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</si>
  <si>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</si>
  <si>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</si>
  <si>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</si>
  <si>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</si>
  <si>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</si>
  <si>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</si>
  <si>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</si>
  <si>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</si>
  <si>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</si>
  <si>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</si>
  <si>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</si>
  <si>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</si>
  <si>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</si>
  <si>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</si>
  <si>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</si>
  <si>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</si>
  <si>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</si>
  <si>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</si>
  <si>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</si>
  <si>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</si>
  <si>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</si>
  <si>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</si>
  <si>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</si>
  <si>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</si>
  <si>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</si>
  <si>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</si>
  <si>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</si>
  <si>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</si>
  <si>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</si>
  <si>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</si>
  <si>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</si>
  <si>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</si>
  <si>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</si>
  <si>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</si>
  <si>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</si>
  <si>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</si>
  <si>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</si>
  <si>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</si>
  <si>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</si>
  <si>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</si>
  <si>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</si>
  <si>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</si>
  <si>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</si>
  <si>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</si>
  <si>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</si>
  <si>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</si>
  <si>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</si>
  <si>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</si>
  <si>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</si>
  <si>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</si>
  <si>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</si>
  <si>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</si>
  <si>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</si>
  <si>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</si>
  <si>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</si>
  <si>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</si>
  <si>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</si>
  <si>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</si>
  <si>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</si>
  <si>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</si>
  <si>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</si>
  <si>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</si>
  <si>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</si>
  <si>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</si>
  <si>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</si>
  <si>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</si>
  <si>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</si>
  <si>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</si>
  <si>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</si>
  <si>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</si>
  <si>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</si>
  <si>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</si>
  <si>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</si>
  <si>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</si>
  <si>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</si>
  <si>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</si>
  <si>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</si>
  <si>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</si>
  <si>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</si>
  <si>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</si>
  <si>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</si>
  <si>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</si>
  <si>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</si>
  <si>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</si>
  <si>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</si>
  <si>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</si>
  <si>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</si>
  <si>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</si>
  <si>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</si>
  <si>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</si>
  <si>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</si>
  <si>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</si>
  <si>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</si>
  <si>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</si>
  <si>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</si>
  <si>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</si>
  <si>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</si>
  <si>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</si>
  <si>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</si>
  <si>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</si>
  <si>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</si>
  <si>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</si>
  <si>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</si>
  <si>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</si>
  <si>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</si>
  <si>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</si>
  <si>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</si>
  <si>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</si>
  <si>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</si>
  <si>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</si>
  <si>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</si>
  <si>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</si>
  <si>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</si>
  <si>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</si>
  <si>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</si>
  <si>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</si>
  <si>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</si>
  <si>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</si>
  <si>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</si>
  <si>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</si>
  <si>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</si>
  <si>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</si>
  <si>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</si>
  <si>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</si>
  <si>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</si>
  <si>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</si>
  <si>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</si>
  <si>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</si>
  <si>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</si>
  <si>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</si>
  <si>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</si>
  <si>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</si>
  <si>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</si>
  <si>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</si>
  <si>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</si>
  <si>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</si>
  <si>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</si>
  <si>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</si>
  <si>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</si>
  <si>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</si>
  <si>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</si>
  <si>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</si>
  <si>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</si>
  <si>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</si>
  <si>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</si>
  <si>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</si>
  <si>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</si>
  <si>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</si>
  <si>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</si>
  <si>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</si>
  <si>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</si>
  <si>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</si>
  <si>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</si>
  <si>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</si>
  <si>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</si>
  <si>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</si>
  <si>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</si>
  <si>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</si>
  <si>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</si>
  <si>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</si>
  <si>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</si>
  <si>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</si>
  <si>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</si>
  <si>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</si>
  <si>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</si>
  <si>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</si>
  <si>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</si>
  <si>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</si>
  <si>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</si>
  <si>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</si>
  <si>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</si>
  <si>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</si>
  <si>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</si>
  <si>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</si>
  <si>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</si>
  <si>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</si>
  <si>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</si>
  <si>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</si>
  <si>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</si>
  <si>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</si>
  <si>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</si>
  <si>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</si>
  <si>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</si>
  <si>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</si>
  <si>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</si>
  <si>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</si>
  <si>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</si>
  <si>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</si>
  <si>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</si>
  <si>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</si>
  <si>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</si>
  <si>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</si>
  <si>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</si>
  <si>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</si>
  <si>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</si>
  <si>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</si>
  <si>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</si>
  <si>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</si>
  <si>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</si>
  <si>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</si>
  <si>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</si>
  <si>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</si>
  <si>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</si>
  <si>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</si>
  <si>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</si>
  <si>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</si>
  <si>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</si>
  <si>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</si>
  <si>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</si>
  <si>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</si>
  <si>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</si>
  <si>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</si>
  <si>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</si>
  <si>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</si>
  <si>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</si>
  <si>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</si>
  <si>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</si>
  <si>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</si>
  <si>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</si>
  <si>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</si>
  <si>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</si>
  <si>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</si>
  <si>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</si>
  <si>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</si>
  <si>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</si>
  <si>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</si>
  <si>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</si>
  <si>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</si>
  <si>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</si>
  <si>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</si>
  <si>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</si>
  <si>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</si>
  <si>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</si>
  <si>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</si>
  <si>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</si>
  <si>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</si>
  <si>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</si>
  <si>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</si>
  <si>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</si>
  <si>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</si>
  <si>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</si>
  <si>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</si>
  <si>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</si>
  <si>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</si>
  <si>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</si>
  <si>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</si>
  <si>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</si>
  <si>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</si>
  <si>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</si>
  <si>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</si>
  <si>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</si>
  <si>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</si>
  <si>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</si>
  <si>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</si>
  <si>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</si>
  <si>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</si>
  <si>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</si>
  <si>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</si>
  <si>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</si>
  <si>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</si>
  <si>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</si>
  <si>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</si>
  <si>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</si>
  <si>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</si>
  <si>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</si>
  <si>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</si>
  <si>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</si>
  <si>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</si>
  <si>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</si>
  <si>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</si>
  <si>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</si>
  <si>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</si>
  <si>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</si>
  <si>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</si>
  <si>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</si>
  <si>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</si>
  <si>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</si>
  <si>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</si>
  <si>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</si>
  <si>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</si>
  <si>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</si>
  <si>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</si>
  <si>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</si>
  <si>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</si>
  <si>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</si>
  <si>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</si>
  <si>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</si>
  <si>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</si>
  <si>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</si>
  <si>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</si>
  <si>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</si>
  <si>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</si>
  <si>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</si>
  <si>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</si>
  <si>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</si>
  <si>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</si>
  <si>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</si>
  <si>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</si>
  <si>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</si>
  <si>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</si>
  <si>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</si>
  <si>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</si>
  <si>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</si>
  <si>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</si>
  <si>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</si>
  <si>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</si>
  <si>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</si>
  <si>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</si>
  <si>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</si>
  <si>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</si>
  <si>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</si>
  <si>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</si>
  <si>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</si>
  <si>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</si>
  <si>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</si>
  <si>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</si>
  <si>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</si>
  <si>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</si>
  <si>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</si>
  <si>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</si>
  <si>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</si>
  <si>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</si>
  <si>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</si>
  <si>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</si>
  <si>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</si>
  <si>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</si>
  <si>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</si>
  <si>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</si>
  <si>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</si>
  <si>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</si>
  <si>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</si>
  <si>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</si>
  <si>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</si>
  <si>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</si>
  <si>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</si>
  <si>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</si>
  <si>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</si>
  <si>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</si>
  <si>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</si>
  <si>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</si>
  <si>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</si>
  <si>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</si>
  <si>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</si>
  <si>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</si>
  <si>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</si>
  <si>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</si>
  <si>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</si>
  <si>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</si>
  <si>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</si>
  <si>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</si>
  <si>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</si>
  <si>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</si>
  <si>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</si>
  <si>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</si>
  <si>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</si>
  <si>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</si>
  <si>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</si>
  <si>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</si>
  <si>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</si>
  <si>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</si>
  <si>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</si>
  <si>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</si>
  <si>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</si>
  <si>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</si>
  <si>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</si>
  <si>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</si>
  <si>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</si>
  <si>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</si>
  <si>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</si>
  <si>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</si>
  <si>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</si>
  <si>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</si>
  <si>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</si>
  <si>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</si>
  <si>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</si>
  <si>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</si>
  <si>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</si>
  <si>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</si>
  <si>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</si>
  <si>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</si>
  <si>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</si>
  <si>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</si>
  <si>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</si>
  <si>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</si>
  <si>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</si>
  <si>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</si>
  <si>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</si>
  <si>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</si>
  <si>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</si>
  <si>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</si>
  <si>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</si>
  <si>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</si>
  <si>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</si>
  <si>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</si>
  <si>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</si>
  <si>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</si>
  <si>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</si>
  <si>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</si>
  <si>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</si>
  <si>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</si>
  <si>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</si>
  <si>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</si>
  <si>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</si>
  <si>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</si>
  <si>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</si>
  <si>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</si>
  <si>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</si>
  <si>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</si>
  <si>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</si>
  <si>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</si>
  <si>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</si>
  <si>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</si>
  <si>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</si>
  <si>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</si>
  <si>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</si>
  <si>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</si>
  <si>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</si>
  <si>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</si>
  <si>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</si>
  <si>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</si>
  <si>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</si>
  <si>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</si>
  <si>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</si>
  <si>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</si>
  <si>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</si>
  <si>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</si>
  <si>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</si>
  <si>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</si>
  <si>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</si>
  <si>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</si>
  <si>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</si>
  <si>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</si>
  <si>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</si>
  <si>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</si>
  <si>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</si>
  <si>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</si>
  <si>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</si>
  <si>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</si>
  <si>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</si>
  <si>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</si>
  <si>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</si>
  <si>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</si>
  <si>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</si>
  <si>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</si>
  <si>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</si>
  <si>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</si>
  <si>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</si>
  <si>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</si>
  <si>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</si>
  <si>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</si>
  <si>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</si>
  <si>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</si>
  <si>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</si>
  <si>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</si>
  <si>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</si>
  <si>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</si>
  <si>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</si>
  <si>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</si>
  <si>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</si>
  <si>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</si>
  <si>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</si>
  <si>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</si>
  <si>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</si>
  <si>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</si>
  <si>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</si>
  <si>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</si>
  <si>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</si>
  <si>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</si>
  <si>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</si>
  <si>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</si>
  <si>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</si>
  <si>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</si>
  <si>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</si>
  <si>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</si>
  <si>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</si>
  <si>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</si>
  <si>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</si>
  <si>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</si>
  <si>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</si>
  <si>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</si>
  <si>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</si>
  <si>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</si>
  <si>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</si>
  <si>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</si>
  <si>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</si>
  <si>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</si>
  <si>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</si>
  <si>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</si>
  <si>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</si>
  <si>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</si>
  <si>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</si>
  <si>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</si>
  <si>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</si>
  <si>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</si>
  <si>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</si>
  <si>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</si>
  <si>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</si>
  <si>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</si>
  <si>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</si>
  <si>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</si>
  <si>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</si>
  <si>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</si>
  <si>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</si>
  <si>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</si>
  <si>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</si>
  <si>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</si>
  <si>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</si>
  <si>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</si>
  <si>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</si>
  <si>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</si>
  <si>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</si>
  <si>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</si>
  <si>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</si>
  <si>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</si>
  <si>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</si>
  <si>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</si>
  <si>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</si>
  <si>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</si>
  <si>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</si>
  <si>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</si>
  <si>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</si>
  <si>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</si>
  <si>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</si>
  <si>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</si>
  <si>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</si>
  <si>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</si>
  <si>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</si>
  <si>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</si>
  <si>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</si>
  <si>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</si>
  <si>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</si>
  <si>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</si>
  <si>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</si>
  <si>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</si>
  <si>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</si>
  <si>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</si>
  <si>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</si>
  <si>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</si>
  <si>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</si>
  <si>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</si>
  <si>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</si>
  <si>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</si>
  <si>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</si>
  <si>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</si>
  <si>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</si>
  <si>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</si>
  <si>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</si>
  <si>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</si>
  <si>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</si>
  <si>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</si>
  <si>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</si>
  <si>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</si>
  <si>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</si>
  <si>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</si>
  <si>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</si>
  <si>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</si>
  <si>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</si>
  <si>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</si>
  <si>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</si>
  <si>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</si>
  <si>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</si>
  <si>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</si>
  <si>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</si>
  <si>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</si>
  <si>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</si>
  <si>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</si>
  <si>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</si>
  <si>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</si>
  <si>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</si>
  <si>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</si>
  <si>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</si>
  <si>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</si>
  <si>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</si>
  <si>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</si>
  <si>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</si>
  <si>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</si>
  <si>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</si>
  <si>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</si>
  <si>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</si>
  <si>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</si>
  <si>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</si>
  <si>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</si>
  <si>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</si>
  <si>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</si>
  <si>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</si>
  <si>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</si>
  <si>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</si>
  <si>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</si>
  <si>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</si>
  <si>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</si>
  <si>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</si>
  <si>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</si>
  <si>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</si>
  <si>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</si>
  <si>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</si>
  <si>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</si>
  <si>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</si>
  <si>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</si>
  <si>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</si>
  <si>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</si>
  <si>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</si>
  <si>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</si>
  <si>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</si>
  <si>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</si>
  <si>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</si>
  <si>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</si>
  <si>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</si>
  <si>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</si>
  <si>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</si>
  <si>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</si>
  <si>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</si>
  <si>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</si>
  <si>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</si>
  <si>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</si>
  <si>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</si>
  <si>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</si>
  <si>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</si>
  <si>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</si>
  <si>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</si>
  <si>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</si>
  <si>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</si>
  <si>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</si>
  <si>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</si>
  <si>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</si>
  <si>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</si>
  <si>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</si>
  <si>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</si>
  <si>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</si>
  <si>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</si>
  <si>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</si>
  <si>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</si>
  <si>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</si>
  <si>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</si>
  <si>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</si>
  <si>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</si>
  <si>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</si>
  <si>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</si>
  <si>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</si>
  <si>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</si>
  <si>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</si>
  <si>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</si>
  <si>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</si>
  <si>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</si>
  <si>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</si>
  <si>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</si>
  <si>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</si>
  <si>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</si>
  <si>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</si>
  <si>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</si>
  <si>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</si>
  <si>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</si>
  <si>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</si>
  <si>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</si>
  <si>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</si>
  <si>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</si>
  <si>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</si>
  <si>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</si>
  <si>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</si>
  <si>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</si>
  <si>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</si>
  <si>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</si>
  <si>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</si>
  <si>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</si>
  <si>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</si>
  <si>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</si>
  <si>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</si>
  <si>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</si>
  <si>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</si>
  <si>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</si>
  <si>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</si>
  <si>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</si>
  <si>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</si>
  <si>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</si>
  <si>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</si>
  <si>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</si>
  <si>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</si>
  <si>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</si>
  <si>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</si>
  <si>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</si>
  <si>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</si>
  <si>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</si>
  <si>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</si>
  <si>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</si>
  <si>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</si>
  <si>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</si>
  <si>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</si>
  <si>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</si>
  <si>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</si>
  <si>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</si>
  <si>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</si>
  <si>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</si>
  <si>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</si>
  <si>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</si>
  <si>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</si>
  <si>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</si>
  <si>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</si>
  <si>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</si>
  <si>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</si>
  <si>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</si>
  <si>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</si>
  <si>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</si>
  <si>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</si>
  <si>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</si>
  <si>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</si>
  <si>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</si>
  <si>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</si>
  <si>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</si>
  <si>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</si>
  <si>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</si>
  <si>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</si>
  <si>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</si>
  <si>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</si>
  <si>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</si>
  <si>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</si>
  <si>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</si>
  <si>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</si>
  <si>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</si>
  <si>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</si>
  <si>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</si>
  <si>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</si>
  <si>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</si>
  <si>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</si>
  <si>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</si>
  <si>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</si>
  <si>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</si>
  <si>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</si>
  <si>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</si>
  <si>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</si>
  <si>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</si>
  <si>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</si>
  <si>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</si>
  <si>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</si>
  <si>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</si>
  <si>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</si>
  <si>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</si>
  <si>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</si>
  <si>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</si>
  <si>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</si>
  <si>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</si>
  <si>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</si>
  <si>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</si>
  <si>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</si>
  <si>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</si>
  <si>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</si>
  <si>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</si>
  <si>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</si>
  <si>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</si>
  <si>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</si>
  <si>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</si>
  <si>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</si>
  <si>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</si>
  <si>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</si>
  <si>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</si>
  <si>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</si>
  <si>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</si>
  <si>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</si>
  <si>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</si>
  <si>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</si>
  <si>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</si>
  <si>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</si>
  <si>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</si>
  <si>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</si>
  <si>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</si>
  <si>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</si>
  <si>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</si>
  <si>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</si>
  <si>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</si>
  <si>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</si>
  <si>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</si>
  <si>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</si>
  <si>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</si>
  <si>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</si>
  <si>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</si>
  <si>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</si>
  <si>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</si>
  <si>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</si>
  <si>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</si>
  <si>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</si>
  <si>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</si>
  <si>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</si>
  <si>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</si>
  <si>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</si>
  <si>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</si>
  <si>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</si>
  <si>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</si>
  <si>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</si>
  <si>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</si>
  <si>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</si>
  <si>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</si>
  <si>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</si>
  <si>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</si>
  <si>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</si>
  <si>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</si>
  <si>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</si>
  <si>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</si>
  <si>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</si>
  <si>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</si>
  <si>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</si>
  <si>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</si>
  <si>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</si>
  <si>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</si>
  <si>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</si>
  <si>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</si>
  <si>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</si>
  <si>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</si>
  <si>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</si>
  <si>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</si>
  <si>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</si>
  <si>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</si>
  <si>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</si>
  <si>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</si>
  <si>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</si>
  <si>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</si>
  <si>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</si>
  <si>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</si>
  <si>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</si>
  <si>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</si>
  <si>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</si>
  <si>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</si>
  <si>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</si>
  <si>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</si>
  <si>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</si>
  <si>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</si>
  <si>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</si>
  <si>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</si>
  <si>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</si>
  <si>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</si>
  <si>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</si>
  <si>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</si>
  <si>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</si>
  <si>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</si>
  <si>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</si>
  <si>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</si>
  <si>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</si>
  <si>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</si>
  <si>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</si>
  <si>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</si>
  <si>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</si>
  <si>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</si>
  <si>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</si>
  <si>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</si>
  <si>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</si>
  <si>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</si>
  <si>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</si>
  <si>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</si>
  <si>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</si>
  <si>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</si>
  <si>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</si>
  <si>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</si>
  <si>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</si>
  <si>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</si>
  <si>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</si>
  <si>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</si>
  <si>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</si>
  <si>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</si>
  <si>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</si>
  <si>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</si>
  <si>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</si>
  <si>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</si>
  <si>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</si>
  <si>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</si>
  <si>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</si>
  <si>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</si>
  <si>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</si>
  <si>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</si>
  <si>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</si>
  <si>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</si>
  <si>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</si>
  <si>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</si>
  <si>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</si>
  <si>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</si>
  <si>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</si>
  <si>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</si>
  <si>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</si>
  <si>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</si>
  <si>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</si>
  <si>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</si>
  <si>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</si>
  <si>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</si>
  <si>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</si>
  <si>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</si>
  <si>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</si>
  <si>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</si>
  <si>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</si>
  <si>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</si>
  <si>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</si>
  <si>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</si>
  <si>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</si>
  <si>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</si>
  <si>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</si>
  <si>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</si>
  <si>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</si>
  <si>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</si>
  <si>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</si>
  <si>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</si>
  <si>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</si>
  <si>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</si>
  <si>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</si>
  <si>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</si>
  <si>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</si>
  <si>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</si>
  <si>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</si>
  <si>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</si>
  <si>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</si>
  <si>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</si>
  <si>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</si>
  <si>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</si>
  <si>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</si>
  <si>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</si>
  <si>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</si>
  <si>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</si>
  <si>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</si>
  <si>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</si>
  <si>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</si>
  <si>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</si>
  <si>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</si>
  <si>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</si>
  <si>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</si>
  <si>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</si>
  <si>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</si>
  <si>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</si>
  <si>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</si>
  <si>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</si>
  <si>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</si>
  <si>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</si>
  <si>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</si>
  <si>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</si>
  <si>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</si>
  <si>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</si>
  <si>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</si>
  <si>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</si>
  <si>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</si>
  <si>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</si>
  <si>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</si>
  <si>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</si>
  <si>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</si>
  <si>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</si>
  <si>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</si>
  <si>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</si>
  <si>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</si>
  <si>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</si>
  <si>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</si>
  <si>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</si>
  <si>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</si>
  <si>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</si>
  <si>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</si>
  <si>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</si>
  <si>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</si>
  <si>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</si>
  <si>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</si>
  <si>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</si>
  <si>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</si>
  <si>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</si>
  <si>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</si>
  <si>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</si>
  <si>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</si>
  <si>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</si>
  <si>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</si>
  <si>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</si>
  <si>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</si>
  <si>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</si>
  <si>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</si>
  <si>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</si>
  <si>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</si>
  <si>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</si>
  <si>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</si>
  <si>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</si>
  <si>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</si>
  <si>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</si>
  <si>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</si>
  <si>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</si>
  <si>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</si>
  <si>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</si>
  <si>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</si>
  <si>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</si>
  <si>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</si>
  <si>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</si>
  <si>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</si>
  <si>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</si>
  <si>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</si>
  <si>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</si>
  <si>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</si>
  <si>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</si>
  <si>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</si>
  <si>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</si>
  <si>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</si>
  <si>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</si>
  <si>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</si>
  <si>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</si>
  <si>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</si>
  <si>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</si>
  <si>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</si>
  <si>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</si>
  <si>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</si>
  <si>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</si>
  <si>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</si>
  <si>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</si>
  <si>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</si>
  <si>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</si>
  <si>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</si>
  <si>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</si>
  <si>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</si>
  <si>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</si>
  <si>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</si>
  <si>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</si>
  <si>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</si>
  <si>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</si>
  <si>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</si>
  <si>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</si>
  <si>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</si>
  <si>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</si>
  <si>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</si>
  <si>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</si>
  <si>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</si>
  <si>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</si>
  <si>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</si>
  <si>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</si>
  <si>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</si>
  <si>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</si>
  <si>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</si>
  <si>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</si>
  <si>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</si>
  <si>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</si>
  <si>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</si>
  <si>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</si>
  <si>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</si>
  <si>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</si>
  <si>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</si>
  <si>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</si>
  <si>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</si>
  <si>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</si>
  <si>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</si>
  <si>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</si>
  <si>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</si>
  <si>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</si>
  <si>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</si>
  <si>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</si>
  <si>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</si>
  <si>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</si>
  <si>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</si>
  <si>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</si>
  <si>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</si>
  <si>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</si>
  <si>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</si>
  <si>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</si>
  <si>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</si>
  <si>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</si>
  <si>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</si>
  <si>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</si>
  <si>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</si>
  <si>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</si>
  <si>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</si>
  <si>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</si>
  <si>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</si>
  <si>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</si>
  <si>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</si>
  <si>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</si>
  <si>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</si>
  <si>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</si>
  <si>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</si>
  <si>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</si>
  <si>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</si>
  <si>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</si>
  <si>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</si>
  <si>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</si>
  <si>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</si>
  <si>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</si>
  <si>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</si>
  <si>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</si>
  <si>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</si>
  <si>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</si>
  <si>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</si>
  <si>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</si>
  <si>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</si>
  <si>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</si>
  <si>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</si>
  <si>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</si>
  <si>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</si>
  <si>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</si>
  <si>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</si>
  <si>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</si>
  <si>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</si>
  <si>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</si>
  <si>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</si>
  <si>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</si>
  <si>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</si>
  <si>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</si>
  <si>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</si>
  <si>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</si>
  <si>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</si>
  <si>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</si>
  <si>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</si>
  <si>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</si>
  <si>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</si>
  <si>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</si>
  <si>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</si>
  <si>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</si>
  <si>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</si>
  <si>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</si>
  <si>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</si>
  <si>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</si>
  <si>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</si>
  <si>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</si>
  <si>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</si>
  <si>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</si>
  <si>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</si>
  <si>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</si>
  <si>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</si>
  <si>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</si>
  <si>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</si>
  <si>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</si>
  <si>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</si>
  <si>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</si>
  <si>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</si>
  <si>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</si>
  <si>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</si>
  <si>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</si>
  <si>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</si>
  <si>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</si>
  <si>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</si>
  <si>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</si>
  <si>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</si>
  <si>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</si>
  <si>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</si>
  <si>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</si>
  <si>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</si>
  <si>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</si>
  <si>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</si>
  <si>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</si>
  <si>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</si>
  <si>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</si>
  <si>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</si>
  <si>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</si>
  <si>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</si>
  <si>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</si>
  <si>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</si>
  <si>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</si>
  <si>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</si>
  <si>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</si>
  <si>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</si>
  <si>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</si>
  <si>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</si>
  <si>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</si>
  <si>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</si>
  <si>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</si>
  <si>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</si>
  <si>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</si>
  <si>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</si>
  <si>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</si>
  <si>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</si>
  <si>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</si>
  <si>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</si>
  <si>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</si>
  <si>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</si>
  <si>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</si>
  <si>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</si>
  <si>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</si>
  <si>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</si>
  <si>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</si>
  <si>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</si>
  <si>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</si>
  <si>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</si>
  <si>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</si>
  <si>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</si>
  <si>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</si>
  <si>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</si>
  <si>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</si>
  <si>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</si>
  <si>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</si>
  <si>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</si>
  <si>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</si>
  <si>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</si>
  <si>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</si>
  <si>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</si>
  <si>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</si>
  <si>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</si>
  <si>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</si>
  <si>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</si>
  <si>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</si>
  <si>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</si>
  <si>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</si>
  <si>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</si>
  <si>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</si>
  <si>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</si>
  <si>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</si>
  <si>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</si>
  <si>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</si>
  <si>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</si>
  <si>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</si>
  <si>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</si>
  <si>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</si>
  <si>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</si>
  <si>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</si>
  <si>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</si>
  <si>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</si>
  <si>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</si>
  <si>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</si>
  <si>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</si>
  <si>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</si>
  <si>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</si>
  <si>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</si>
  <si>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</si>
  <si>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</si>
  <si>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</si>
  <si>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</si>
  <si>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</si>
  <si>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</si>
  <si>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</si>
  <si>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</si>
  <si>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</si>
  <si>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</si>
  <si>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</si>
  <si>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</si>
  <si>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</si>
  <si>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</si>
  <si>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</si>
  <si>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</si>
  <si>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</si>
  <si>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</si>
  <si>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</si>
  <si>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</si>
  <si>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</si>
  <si>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</si>
  <si>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</si>
  <si>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</si>
  <si>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</si>
  <si>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</si>
  <si>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</si>
  <si>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</si>
  <si>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</si>
  <si>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</si>
  <si>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</si>
  <si>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</si>
  <si>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</si>
  <si>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</si>
  <si>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</si>
  <si>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</si>
  <si>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</si>
  <si>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</si>
  <si>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</si>
  <si>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</si>
  <si>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</si>
  <si>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</si>
  <si>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</si>
  <si>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</si>
  <si>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</si>
  <si>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</si>
  <si>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</si>
  <si>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</si>
  <si>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</si>
  <si>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</si>
  <si>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</si>
  <si>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</si>
  <si>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</si>
  <si>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</si>
  <si>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</si>
  <si>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</si>
  <si>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</si>
  <si>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</si>
  <si>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</si>
  <si>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</si>
  <si>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</si>
  <si>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</si>
  <si>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</si>
  <si>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</si>
  <si>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</si>
  <si>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</si>
  <si>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</si>
  <si>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</si>
  <si>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</si>
  <si>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</si>
  <si>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</si>
  <si>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</si>
  <si>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</si>
  <si>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</si>
  <si>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</si>
  <si>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</si>
  <si>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</si>
  <si>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</si>
  <si>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</si>
  <si>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</si>
  <si>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</si>
  <si>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</si>
  <si>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</si>
  <si>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</si>
  <si>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</si>
  <si>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</si>
  <si>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</si>
  <si>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</si>
  <si>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</si>
  <si>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</si>
  <si>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</si>
  <si>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</si>
  <si>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</si>
  <si>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</si>
  <si>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</si>
  <si>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</si>
  <si>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</si>
  <si>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</si>
  <si>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</si>
  <si>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</si>
  <si>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</si>
  <si>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</si>
  <si>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</si>
  <si>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</si>
  <si>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</si>
  <si>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</si>
  <si>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</si>
  <si>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</si>
  <si>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</si>
  <si>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</si>
  <si>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</si>
  <si>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</si>
  <si>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</si>
  <si>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</si>
  <si>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</si>
  <si>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</si>
  <si>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</si>
  <si>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</si>
  <si>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</si>
  <si>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</si>
  <si>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</si>
  <si>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</si>
  <si>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</si>
  <si>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</si>
  <si>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</si>
  <si>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</si>
  <si>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</si>
  <si>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</si>
  <si>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</si>
  <si>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</si>
  <si>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</si>
  <si>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</si>
  <si>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</si>
  <si>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</si>
  <si>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</si>
  <si>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</si>
  <si>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</si>
  <si>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</si>
  <si>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</si>
  <si>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</si>
  <si>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</si>
  <si>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</si>
  <si>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</si>
  <si>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</si>
  <si>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</si>
  <si>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</si>
  <si>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</si>
  <si>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</si>
  <si>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</si>
  <si>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</si>
  <si>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</si>
  <si>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</si>
  <si>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</si>
  <si>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</si>
  <si>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</si>
  <si>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</si>
  <si>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</si>
  <si>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</si>
  <si>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</si>
  <si>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</si>
  <si>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</si>
  <si>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</si>
  <si>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</si>
  <si>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</si>
  <si>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</si>
  <si>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</si>
  <si>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</si>
  <si>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</si>
  <si>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</si>
  <si>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</si>
  <si>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</si>
  <si>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</si>
  <si>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</si>
  <si>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</si>
  <si>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</si>
  <si>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</si>
  <si>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</si>
  <si>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</si>
  <si>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</si>
  <si>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</si>
  <si>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</si>
  <si>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</si>
  <si>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</si>
  <si>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</si>
  <si>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</si>
  <si>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</si>
  <si>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</si>
  <si>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</si>
  <si>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</si>
  <si>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</si>
  <si>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</si>
  <si>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</si>
  <si>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</si>
  <si>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</si>
  <si>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</si>
  <si>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</si>
  <si>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</si>
  <si>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</si>
  <si>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</si>
  <si>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</si>
  <si>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</si>
  <si>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</si>
  <si>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</si>
  <si>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</si>
  <si>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</si>
  <si>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</si>
  <si>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</si>
  <si>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</si>
  <si>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</si>
  <si>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</si>
  <si>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</si>
  <si>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</si>
  <si>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</si>
  <si>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</si>
  <si>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</si>
  <si>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</si>
  <si>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</si>
  <si>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</si>
  <si>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</si>
  <si>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</si>
  <si>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</si>
  <si>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</si>
  <si>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</si>
  <si>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</si>
  <si>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</si>
  <si>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</si>
  <si>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</si>
  <si>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</si>
  <si>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</si>
  <si>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</si>
  <si>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</si>
  <si>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</si>
  <si>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</si>
  <si>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</si>
  <si>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</si>
  <si>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</si>
  <si>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</si>
  <si>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</si>
  <si>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</si>
  <si>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</si>
  <si>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</si>
  <si>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</si>
  <si>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</si>
  <si>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</si>
  <si>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</si>
  <si>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</si>
  <si>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</si>
  <si>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</si>
  <si>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</si>
  <si>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</si>
  <si>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</si>
  <si>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</si>
  <si>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</si>
  <si>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</si>
  <si>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</si>
  <si>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</si>
  <si>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</si>
  <si>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</si>
  <si>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</si>
  <si>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</si>
  <si>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</si>
  <si>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</si>
  <si>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</si>
  <si>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</si>
  <si>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</si>
  <si>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</si>
  <si>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</si>
  <si>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</si>
  <si>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</si>
  <si>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</si>
  <si>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</si>
  <si>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</si>
  <si>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</si>
  <si>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</si>
  <si>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</si>
  <si>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</si>
  <si>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</si>
  <si>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</si>
  <si>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</si>
  <si>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</si>
  <si>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</si>
  <si>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</si>
  <si>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</si>
  <si>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</si>
  <si>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</si>
  <si>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</si>
  <si>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</si>
  <si>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</si>
  <si>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</si>
  <si>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</si>
  <si>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</si>
  <si>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</si>
  <si>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</si>
  <si>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</si>
  <si>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</si>
  <si>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</si>
  <si>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</si>
  <si>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</si>
  <si>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</si>
  <si>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</si>
  <si>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</si>
  <si>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</si>
  <si>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</si>
  <si>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</si>
  <si>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</si>
  <si>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</si>
  <si>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</si>
  <si>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</si>
  <si>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</si>
  <si>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</si>
  <si>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</si>
  <si>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</si>
  <si>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</si>
  <si>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</si>
  <si>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</si>
  <si>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</si>
  <si>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</si>
  <si>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</si>
  <si>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</si>
  <si>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</si>
  <si>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</si>
  <si>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</si>
  <si>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</si>
  <si>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</si>
  <si>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</si>
  <si>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</si>
  <si>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</si>
  <si>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</si>
  <si>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</si>
  <si>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</si>
  <si>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</si>
  <si>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</si>
  <si>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</si>
  <si>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</si>
  <si>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</si>
  <si>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</si>
  <si>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</si>
  <si>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</si>
  <si>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</si>
  <si>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</si>
  <si>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</si>
  <si>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</si>
  <si>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</si>
  <si>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</si>
  <si>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</si>
  <si>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</si>
  <si>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</si>
  <si>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</si>
  <si>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</si>
  <si>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</si>
  <si>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</si>
  <si>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</si>
  <si>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</si>
  <si>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</si>
  <si>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</si>
  <si>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</si>
  <si>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</si>
  <si>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</si>
  <si>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</si>
  <si>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</si>
  <si>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</si>
  <si>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</si>
  <si>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</si>
  <si>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</si>
  <si>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</si>
  <si>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</si>
  <si>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</si>
  <si>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</si>
  <si>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</si>
  <si>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</si>
  <si>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</si>
  <si>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</si>
  <si>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</si>
  <si>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</si>
  <si>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</si>
  <si>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</si>
  <si>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</si>
  <si>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</si>
  <si>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</si>
  <si>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</si>
  <si>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</si>
  <si>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</si>
  <si>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</si>
  <si>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</si>
  <si>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</si>
  <si>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</si>
  <si>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</si>
  <si>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</si>
  <si>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</si>
  <si>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</si>
  <si>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</si>
  <si>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</si>
  <si>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</si>
  <si>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</si>
  <si>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</si>
  <si>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</si>
  <si>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</si>
  <si>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</si>
  <si>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</si>
  <si>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</si>
  <si>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</si>
  <si>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</si>
  <si>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</si>
  <si>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</si>
  <si>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</si>
  <si>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</si>
  <si>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</si>
  <si>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</si>
  <si>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</si>
  <si>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</si>
  <si>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</si>
  <si>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</si>
  <si>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</si>
  <si>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</si>
  <si>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</si>
  <si>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</si>
  <si>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</si>
  <si>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</si>
  <si>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</si>
  <si>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</si>
  <si>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</si>
  <si>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</si>
  <si>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</si>
  <si>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</si>
  <si>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</si>
  <si>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</si>
  <si>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</si>
  <si>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</si>
  <si>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</si>
  <si>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</si>
  <si>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</si>
  <si>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</si>
  <si>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</si>
  <si>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</si>
  <si>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</si>
  <si>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</si>
  <si>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</si>
  <si>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</si>
  <si>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</si>
  <si>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</si>
  <si>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</si>
  <si>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</si>
  <si>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</si>
  <si>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</si>
  <si>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</si>
  <si>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</si>
  <si>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</si>
  <si>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</si>
  <si>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</si>
  <si>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</si>
  <si>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</si>
  <si>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</si>
  <si>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</si>
  <si>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</si>
  <si>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</si>
  <si>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</si>
  <si>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</si>
  <si>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</si>
  <si>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</si>
  <si>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</si>
  <si>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</si>
  <si>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</si>
  <si>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</si>
  <si>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</si>
  <si>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</si>
  <si>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</si>
  <si>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</si>
  <si>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</si>
  <si>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</si>
  <si>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</si>
  <si>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</si>
  <si>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</si>
  <si>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</si>
  <si>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</si>
  <si>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</si>
  <si>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</si>
  <si>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</si>
  <si>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</si>
  <si>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</si>
  <si>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</si>
  <si>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</si>
  <si>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</si>
  <si>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</si>
  <si>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</si>
  <si>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</si>
  <si>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</si>
  <si>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</si>
  <si>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</si>
  <si>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</si>
  <si>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</si>
  <si>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</si>
  <si>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</si>
  <si>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</si>
  <si>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</si>
  <si>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</si>
  <si>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</si>
  <si>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</si>
  <si>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</si>
  <si>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</si>
  <si>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</si>
  <si>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</si>
  <si>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</si>
  <si>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</si>
  <si>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</si>
  <si>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</si>
  <si>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</si>
  <si>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</si>
  <si>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</si>
  <si>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</si>
  <si>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</si>
  <si>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</si>
  <si>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</si>
  <si>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</si>
  <si>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</si>
  <si>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</si>
  <si>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</si>
  <si>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</si>
  <si>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</si>
  <si>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</si>
  <si>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</si>
  <si>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</si>
  <si>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</si>
  <si>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</si>
  <si>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</si>
  <si>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</si>
  <si>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</si>
  <si>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</si>
  <si>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</si>
  <si>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</si>
  <si>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</si>
  <si>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</si>
  <si>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</si>
  <si>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</si>
  <si>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</si>
  <si>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</si>
  <si>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</si>
  <si>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</si>
  <si>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</si>
  <si>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</si>
  <si>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</si>
  <si>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</si>
  <si>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</si>
  <si>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</si>
  <si>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</si>
  <si>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</si>
  <si>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</si>
  <si>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</si>
  <si>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</si>
  <si>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</si>
  <si>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</si>
  <si>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</si>
  <si>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</si>
  <si>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</si>
  <si>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</si>
  <si>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</si>
  <si>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</si>
  <si>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</si>
  <si>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</si>
  <si>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</si>
  <si>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</si>
  <si>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</si>
  <si>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</si>
  <si>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</si>
  <si>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</si>
  <si>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</si>
  <si>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</si>
  <si>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</si>
  <si>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</si>
  <si>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</si>
  <si>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</si>
  <si>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</si>
  <si>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</si>
  <si>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</si>
  <si>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</si>
  <si>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</si>
  <si>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</si>
  <si>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</si>
  <si>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</si>
  <si>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</si>
  <si>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</si>
  <si>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</si>
  <si>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</si>
  <si>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</si>
  <si>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</si>
  <si>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</si>
  <si>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</si>
  <si>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</si>
  <si>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</si>
  <si>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</si>
  <si>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</si>
  <si>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</si>
  <si>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</si>
  <si>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</si>
  <si>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</si>
  <si>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</si>
  <si>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</si>
  <si>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</si>
  <si>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</si>
  <si>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</si>
  <si>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</si>
  <si>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</si>
  <si>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</si>
  <si>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</si>
  <si>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</si>
  <si>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</si>
  <si>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</si>
  <si>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</si>
  <si>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</si>
  <si>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</si>
  <si>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</si>
  <si>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</si>
  <si>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</si>
  <si>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</si>
  <si>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</si>
  <si>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</si>
  <si>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</si>
  <si>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</si>
  <si>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</si>
  <si>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</si>
  <si>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</si>
  <si>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</si>
  <si>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</si>
  <si>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</si>
  <si>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</si>
  <si>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</si>
  <si>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</si>
  <si>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</si>
  <si>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</si>
  <si>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</si>
  <si>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</si>
  <si>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</si>
  <si>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</si>
  <si>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</si>
  <si>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</si>
  <si>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</si>
  <si>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</si>
  <si>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</si>
  <si>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</si>
  <si>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</si>
  <si>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</si>
  <si>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</si>
  <si>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</si>
  <si>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</si>
  <si>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</si>
  <si>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</si>
  <si>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</si>
  <si>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</si>
  <si>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</si>
  <si>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</si>
  <si>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</si>
  <si>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</si>
  <si>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</si>
  <si>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</si>
  <si>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</si>
  <si>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</si>
  <si>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</si>
  <si>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</si>
  <si>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</si>
  <si>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</si>
  <si>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</si>
  <si>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</si>
  <si>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</si>
  <si>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</si>
  <si>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</si>
  <si>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</si>
  <si>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</si>
  <si>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</si>
  <si>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</si>
  <si>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</si>
  <si>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</si>
  <si>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</si>
  <si>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</si>
  <si>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</si>
  <si>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</si>
  <si>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</si>
  <si>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</si>
  <si>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</si>
  <si>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</si>
  <si>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</si>
  <si>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</si>
  <si>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</si>
  <si>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</si>
  <si>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</si>
  <si>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</si>
  <si>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</si>
  <si>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</si>
  <si>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</si>
  <si>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</si>
  <si>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</si>
  <si>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</si>
  <si>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</si>
  <si>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</si>
  <si>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</si>
  <si>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</si>
  <si>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</si>
  <si>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</si>
  <si>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</si>
  <si>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</si>
  <si>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</si>
  <si>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</si>
  <si>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</si>
  <si>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</si>
  <si>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</si>
  <si>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</si>
  <si>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</si>
  <si>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</si>
  <si>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</si>
  <si>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</si>
  <si>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</si>
  <si>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</si>
  <si>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</si>
  <si>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</si>
  <si>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</si>
  <si>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</si>
  <si>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</si>
  <si>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</si>
  <si>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</si>
  <si>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</si>
  <si>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</si>
  <si>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</si>
  <si>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</si>
  <si>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</si>
  <si>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</si>
  <si>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</si>
  <si>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</si>
  <si>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</si>
  <si>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</si>
  <si>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</si>
  <si>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</si>
  <si>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</si>
  <si>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</si>
  <si>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</si>
  <si>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</si>
  <si>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</si>
  <si>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</si>
  <si>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</si>
  <si>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</si>
  <si>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</si>
  <si>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</si>
  <si>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</si>
  <si>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</si>
  <si>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</si>
  <si>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</si>
  <si>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</si>
  <si>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</si>
  <si>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</si>
  <si>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</si>
  <si>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</si>
  <si>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</si>
  <si>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</si>
  <si>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</si>
  <si>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</si>
  <si>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</si>
  <si>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</si>
  <si>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</si>
  <si>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</si>
  <si>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</si>
  <si>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</si>
  <si>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</si>
  <si>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</si>
  <si>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</si>
  <si>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</si>
  <si>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</si>
  <si>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</si>
  <si>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</si>
  <si>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</si>
  <si>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</si>
  <si>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</si>
  <si>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</si>
  <si>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</si>
  <si>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</si>
  <si>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</si>
  <si>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</si>
  <si>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</si>
  <si>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</si>
  <si>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</si>
  <si>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</si>
  <si>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</si>
  <si>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</si>
  <si>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</si>
  <si>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</si>
  <si>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</si>
  <si>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</si>
  <si>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</si>
  <si>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</si>
  <si>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</si>
  <si>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</si>
  <si>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</si>
  <si>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</si>
  <si>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</si>
  <si>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</si>
  <si>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</si>
  <si>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</si>
  <si>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</si>
  <si>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</si>
  <si>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</si>
  <si>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</si>
  <si>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</si>
  <si>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</si>
  <si>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</si>
  <si>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</si>
  <si>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</si>
  <si>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</si>
  <si>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</si>
  <si>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</si>
  <si>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</si>
  <si>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</si>
  <si>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</si>
  <si>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</si>
  <si>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</si>
  <si>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</si>
  <si>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</si>
  <si>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</si>
  <si>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</si>
  <si>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</si>
  <si>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</si>
  <si>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</si>
  <si>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</si>
  <si>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</si>
  <si>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</si>
  <si>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</si>
  <si>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</si>
  <si>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</si>
  <si>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</si>
  <si>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</si>
  <si>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</si>
  <si>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</si>
  <si>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</si>
  <si>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</si>
  <si>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</si>
  <si>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</si>
  <si>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</si>
  <si>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</si>
  <si>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</si>
  <si>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</si>
  <si>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</si>
  <si>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</si>
  <si>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</si>
  <si>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</si>
  <si>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</si>
  <si>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</si>
  <si>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</si>
  <si>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</si>
  <si>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</si>
  <si>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</si>
  <si>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</si>
  <si>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</si>
  <si>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</si>
  <si>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</si>
  <si>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</si>
  <si>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</si>
  <si>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</si>
  <si>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</si>
  <si>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</si>
  <si>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</si>
  <si>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</si>
  <si>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</si>
  <si>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</si>
  <si>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</si>
  <si>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</si>
  <si>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</si>
  <si>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</si>
  <si>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</si>
  <si>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</si>
  <si>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</si>
  <si>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</si>
  <si>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</si>
  <si>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</si>
  <si>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</si>
  <si>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</si>
  <si>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</si>
  <si>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</si>
  <si>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</si>
  <si>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</si>
  <si>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</si>
  <si>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</si>
  <si>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</si>
  <si>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</si>
  <si>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</si>
  <si>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</si>
  <si>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</si>
  <si>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</si>
  <si>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</si>
  <si>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</si>
  <si>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</si>
  <si>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</si>
  <si>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</si>
  <si>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</si>
  <si>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</si>
  <si>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</si>
  <si>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</si>
  <si>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</si>
  <si>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</si>
  <si>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</si>
  <si>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</si>
  <si>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</si>
  <si>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</si>
  <si>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</si>
  <si>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</si>
  <si>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</si>
  <si>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</si>
  <si>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</si>
  <si>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</si>
  <si>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</si>
  <si>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</si>
  <si>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</si>
  <si>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</si>
  <si>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</si>
  <si>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</si>
  <si>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</si>
  <si>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</si>
  <si>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</si>
  <si>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</si>
  <si>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</si>
  <si>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</si>
  <si>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</si>
  <si>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</si>
  <si>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</si>
  <si>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</si>
  <si>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</si>
  <si>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</si>
  <si>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</si>
  <si>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</si>
  <si>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</si>
  <si>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</si>
  <si>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</si>
  <si>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</si>
  <si>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</si>
  <si>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</si>
  <si>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</si>
  <si>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</si>
  <si>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</si>
  <si>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</si>
  <si>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</si>
  <si>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</si>
  <si>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</si>
  <si>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</si>
  <si>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</si>
  <si>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</si>
  <si>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</si>
  <si>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</si>
  <si>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</si>
  <si>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</si>
  <si>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</si>
  <si>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</si>
  <si>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</si>
  <si>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</si>
  <si>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</si>
  <si>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</si>
  <si>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</si>
  <si>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</si>
  <si>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</si>
  <si>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</si>
  <si>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</si>
  <si>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</si>
  <si>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</si>
  <si>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</si>
  <si>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</si>
  <si>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</si>
  <si>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</si>
  <si>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</si>
  <si>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</si>
  <si>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</si>
  <si>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</si>
  <si>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</si>
  <si>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</si>
  <si>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</si>
  <si>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</si>
  <si>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</si>
  <si>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</si>
  <si>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</si>
  <si>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</si>
  <si>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</si>
  <si>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</si>
  <si>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</si>
  <si>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</si>
  <si>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</si>
  <si>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</si>
  <si>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</si>
  <si>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</si>
  <si>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</si>
  <si>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</si>
  <si>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</si>
  <si>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</si>
  <si>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</si>
  <si>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</si>
  <si>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</si>
  <si>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</si>
  <si>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</si>
  <si>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</si>
  <si>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</si>
  <si>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</si>
  <si>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</si>
  <si>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</si>
  <si>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</si>
  <si>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</si>
  <si>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</si>
  <si>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</si>
  <si>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</si>
  <si>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</si>
  <si>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</si>
  <si>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</si>
  <si>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</si>
  <si>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</si>
  <si>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</si>
  <si>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</si>
  <si>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</si>
  <si>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</si>
  <si>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</si>
  <si>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</si>
  <si>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</si>
  <si>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</si>
  <si>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</si>
  <si>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</si>
  <si>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</si>
  <si>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</si>
  <si>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</si>
  <si>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</si>
  <si>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</si>
  <si>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</si>
  <si>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</si>
  <si>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</si>
  <si>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</si>
  <si>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</si>
  <si>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</si>
  <si>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</si>
  <si>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</si>
  <si>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</si>
  <si>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</si>
  <si>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</si>
  <si>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</si>
  <si>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</si>
  <si>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</si>
  <si>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</si>
  <si>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</si>
  <si>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</si>
  <si>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</si>
  <si>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</si>
  <si>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</si>
  <si>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</si>
  <si>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</si>
  <si>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</si>
  <si>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</si>
  <si>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</si>
  <si>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</si>
  <si>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</si>
  <si>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</si>
  <si>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</si>
  <si>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</si>
  <si>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</si>
  <si>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</si>
  <si>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</si>
  <si>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</si>
  <si>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</si>
  <si>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</si>
  <si>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</si>
  <si>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</si>
  <si>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</si>
  <si>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</si>
  <si>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</si>
  <si>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</si>
  <si>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</si>
  <si>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</si>
  <si>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</si>
  <si>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</si>
  <si>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</si>
  <si>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</si>
  <si>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</si>
  <si>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</si>
  <si>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</si>
  <si>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</si>
  <si>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</si>
  <si>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</si>
  <si>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</si>
  <si>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</si>
  <si>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</si>
  <si>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</si>
  <si>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</si>
  <si>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</si>
  <si>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</si>
  <si>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</si>
  <si>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</si>
  <si>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</si>
  <si>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</si>
  <si>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</si>
  <si>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</si>
  <si>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</si>
  <si>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</si>
  <si>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</si>
  <si>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</si>
  <si>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</si>
  <si>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</si>
  <si>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</si>
  <si>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</si>
  <si>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</si>
  <si>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</si>
  <si>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</si>
  <si>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</si>
  <si>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</si>
  <si>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</si>
  <si>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</si>
  <si>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</si>
  <si>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</si>
  <si>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</si>
  <si>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</si>
  <si>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</si>
  <si>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</si>
  <si>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</si>
  <si>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</si>
  <si>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</si>
  <si>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</si>
  <si>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</si>
  <si>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</si>
  <si>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</si>
  <si>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</si>
  <si>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</si>
  <si>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</si>
  <si>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</si>
  <si>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</si>
  <si>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</si>
  <si>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</si>
  <si>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</si>
  <si>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</si>
  <si>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</si>
  <si>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</si>
  <si>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</si>
  <si>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</si>
  <si>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</si>
  <si>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</si>
  <si>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</si>
  <si>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</si>
  <si>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</si>
  <si>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</si>
  <si>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</si>
  <si>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</si>
  <si>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</si>
  <si>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</si>
  <si>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</si>
  <si>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</si>
  <si>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</si>
  <si>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</si>
  <si>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</si>
  <si>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</si>
  <si>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</si>
  <si>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</si>
  <si>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</si>
  <si>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</si>
  <si>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</si>
  <si>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</si>
  <si>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</si>
  <si>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</si>
  <si>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</si>
  <si>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</si>
  <si>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</si>
  <si>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</si>
  <si>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</si>
  <si>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</si>
  <si>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</si>
  <si>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</si>
  <si>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</si>
  <si>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</si>
  <si>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</si>
  <si>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</si>
  <si>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</si>
  <si>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</si>
  <si>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</si>
  <si>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</si>
  <si>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</si>
  <si>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</si>
  <si>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</si>
  <si>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</si>
  <si>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</si>
  <si>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</si>
  <si>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</si>
  <si>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</si>
  <si>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</si>
  <si>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</si>
  <si>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</si>
  <si>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</si>
  <si>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</si>
  <si>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</si>
  <si>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</si>
  <si>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</si>
  <si>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</si>
  <si>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</si>
  <si>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</si>
  <si>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</si>
  <si>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</si>
  <si>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</si>
  <si>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</si>
  <si>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</si>
  <si>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</si>
  <si>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</si>
  <si>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</si>
  <si>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</si>
  <si>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</si>
  <si>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</si>
  <si>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</si>
  <si>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</si>
  <si>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</si>
  <si>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</si>
  <si>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</si>
  <si>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</si>
  <si>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</si>
  <si>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</si>
  <si>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</si>
  <si>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</si>
  <si>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</si>
  <si>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</si>
  <si>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</si>
  <si>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</si>
  <si>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</si>
  <si>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</si>
  <si>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</si>
  <si>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</si>
  <si>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</si>
  <si>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</si>
  <si>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</si>
  <si>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</si>
  <si>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</si>
  <si>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</si>
  <si>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</si>
  <si>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</si>
  <si>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</si>
  <si>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</si>
  <si>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</si>
  <si>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</si>
  <si>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</si>
  <si>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</si>
  <si>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</si>
  <si>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</si>
  <si>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</si>
  <si>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</si>
  <si>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</si>
  <si>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</si>
  <si>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</si>
  <si>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</si>
  <si>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</si>
  <si>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</si>
  <si>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</si>
  <si>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</si>
  <si>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</si>
  <si>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</si>
  <si>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</si>
  <si>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</si>
  <si>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</si>
  <si>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</si>
  <si>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</si>
  <si>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</si>
  <si>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</si>
  <si>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</si>
  <si>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</si>
  <si>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</si>
  <si>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</si>
  <si>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</si>
  <si>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</si>
  <si>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</si>
  <si>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</si>
  <si>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</si>
  <si>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</si>
  <si>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</si>
  <si>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</si>
  <si>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</si>
  <si>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</si>
  <si>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</si>
  <si>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</si>
  <si>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</si>
  <si>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</si>
  <si>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</si>
  <si>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</si>
  <si>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</si>
  <si>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</si>
  <si>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</si>
  <si>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</si>
  <si>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</si>
  <si>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</si>
  <si>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</si>
  <si>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</si>
  <si>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</si>
  <si>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</si>
  <si>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</si>
  <si>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</si>
  <si>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</si>
  <si>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</si>
  <si>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</si>
  <si>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</si>
  <si>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</si>
  <si>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</si>
  <si>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</si>
  <si>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</si>
  <si>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</si>
  <si>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</si>
  <si>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</si>
  <si>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</si>
  <si>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</si>
  <si>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</si>
  <si>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</si>
  <si>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</si>
  <si>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</si>
  <si>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</si>
  <si>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</si>
  <si>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</si>
  <si>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</si>
  <si>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</si>
  <si>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</si>
  <si>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</si>
  <si>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</si>
  <si>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</si>
  <si>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</si>
  <si>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</si>
  <si>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</si>
  <si>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</si>
  <si>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</si>
  <si>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</si>
  <si>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</si>
  <si>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</si>
  <si>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</si>
  <si>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</si>
  <si>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</si>
  <si>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</si>
  <si>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</si>
  <si>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</si>
  <si>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</si>
  <si>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</si>
  <si>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</si>
  <si>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</si>
  <si>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</si>
  <si>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</si>
  <si>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</si>
  <si>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</si>
  <si>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</si>
  <si>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</si>
  <si>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</si>
  <si>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</si>
  <si>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</si>
  <si>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</si>
  <si>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</si>
  <si>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</si>
  <si>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</si>
  <si>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</si>
  <si>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</si>
  <si>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</si>
  <si>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</si>
  <si>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</si>
  <si>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</si>
  <si>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</si>
  <si>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</si>
  <si>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</si>
  <si>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</si>
  <si>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</si>
  <si>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</si>
  <si>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</si>
  <si>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</si>
  <si>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</si>
  <si>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</si>
  <si>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</si>
  <si>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</si>
  <si>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</si>
  <si>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</si>
  <si>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</si>
  <si>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</si>
  <si>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</si>
  <si>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</si>
  <si>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</si>
  <si>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</si>
  <si>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</si>
  <si>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</si>
  <si>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</si>
  <si>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</si>
  <si>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</si>
  <si>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</si>
  <si>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</si>
  <si>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</si>
  <si>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</si>
  <si>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</si>
  <si>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</si>
  <si>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</si>
  <si>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</si>
  <si>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</si>
  <si>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</si>
  <si>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</si>
  <si>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</si>
  <si>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</si>
  <si>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</si>
  <si>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</si>
  <si>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</si>
  <si>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</si>
  <si>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</si>
  <si>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</si>
  <si>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</si>
  <si>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</si>
  <si>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</si>
  <si>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</si>
  <si>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</si>
  <si>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</si>
  <si>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</si>
  <si>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</si>
  <si>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</si>
  <si>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</si>
  <si>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</si>
  <si>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</si>
  <si>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</si>
  <si>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</si>
  <si>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</si>
  <si>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</si>
  <si>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</si>
  <si>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</si>
  <si>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</si>
  <si>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</si>
  <si>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</si>
  <si>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</si>
  <si>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</si>
  <si>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</si>
  <si>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</si>
  <si>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</si>
  <si>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</si>
  <si>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</si>
  <si>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</si>
  <si>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</si>
  <si>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</si>
  <si>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</si>
  <si>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</si>
  <si>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</si>
  <si>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</si>
  <si>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</si>
  <si>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</si>
  <si>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</si>
  <si>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</si>
  <si>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</si>
  <si>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</si>
  <si>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</si>
  <si>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</si>
  <si>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</si>
  <si>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</si>
  <si>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</si>
  <si>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</si>
  <si>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</si>
  <si>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</si>
  <si>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</si>
  <si>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</si>
  <si>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</si>
  <si>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</si>
  <si>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</si>
  <si>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</si>
  <si>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</si>
  <si>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</si>
  <si>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</si>
  <si>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</si>
  <si>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</si>
  <si>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</si>
  <si>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</si>
  <si>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</si>
  <si>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</si>
  <si>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</si>
  <si>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</si>
  <si>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</si>
  <si>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</si>
  <si>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</si>
  <si>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</si>
  <si>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</si>
  <si>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</si>
  <si>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</si>
  <si>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</si>
  <si>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</si>
  <si>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</si>
  <si>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</si>
  <si>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</si>
  <si>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</si>
  <si>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</si>
  <si>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</si>
  <si>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</si>
  <si>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</si>
  <si>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</si>
  <si>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</si>
  <si>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</si>
  <si>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</si>
  <si>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</si>
  <si>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</si>
  <si>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</si>
  <si>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</si>
  <si>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</si>
  <si>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</si>
  <si>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</si>
  <si>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</si>
  <si>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</si>
  <si>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</si>
  <si>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</si>
  <si>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</si>
  <si>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</si>
  <si>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</si>
  <si>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</si>
  <si>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</si>
  <si>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</si>
  <si>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</si>
  <si>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</si>
  <si>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</si>
  <si>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</si>
  <si>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</si>
  <si>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</si>
  <si>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</si>
  <si>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</si>
  <si>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</si>
  <si>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</si>
  <si>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</si>
  <si>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</si>
  <si>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</si>
  <si>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</si>
  <si>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</si>
  <si>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</si>
  <si>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</si>
  <si>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</si>
  <si>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</si>
  <si>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</si>
  <si>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</si>
  <si>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</si>
  <si>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</si>
  <si>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</si>
  <si>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</si>
  <si>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</si>
  <si>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</si>
  <si>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</si>
  <si>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</si>
  <si>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</si>
  <si>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</si>
  <si>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</si>
  <si>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</si>
  <si>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</si>
  <si>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</si>
  <si>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</si>
  <si>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</si>
  <si>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</si>
  <si>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</si>
  <si>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</si>
  <si>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</si>
  <si>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</si>
  <si>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</si>
  <si>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</si>
  <si>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</si>
  <si>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</si>
  <si>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</si>
  <si>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</si>
  <si>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</si>
  <si>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</si>
  <si>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</si>
  <si>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</si>
  <si>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</si>
  <si>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</si>
  <si>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</si>
  <si>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</si>
  <si>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</si>
  <si>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</si>
  <si>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</si>
  <si>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</si>
  <si>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</si>
  <si>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</si>
  <si>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</si>
  <si>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</si>
  <si>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</si>
  <si>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</si>
  <si>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</si>
  <si>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</si>
  <si>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</si>
  <si>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</si>
  <si>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</si>
  <si>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</si>
  <si>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</si>
  <si>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</si>
  <si>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</si>
  <si>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</si>
  <si>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</si>
  <si>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</si>
  <si>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</si>
  <si>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</si>
  <si>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</si>
  <si>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</si>
  <si>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</si>
  <si>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</si>
  <si>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</si>
  <si>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</si>
  <si>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</si>
  <si>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</si>
  <si>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</si>
  <si>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</si>
  <si>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</si>
  <si>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</si>
  <si>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</si>
  <si>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</si>
  <si>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</si>
  <si>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</si>
  <si>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</si>
  <si>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</si>
  <si>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</si>
  <si>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</si>
  <si>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</si>
  <si>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</si>
  <si>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</si>
  <si>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</si>
  <si>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</si>
  <si>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</si>
  <si>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</si>
  <si>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</si>
  <si>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</si>
  <si>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</si>
  <si>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</si>
  <si>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</si>
  <si>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</si>
  <si>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</si>
  <si>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</si>
  <si>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</si>
  <si>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</si>
  <si>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</si>
  <si>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</si>
  <si>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</si>
  <si>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</si>
  <si>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</si>
  <si>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</si>
  <si>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</si>
  <si>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</si>
  <si>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</si>
  <si>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</si>
  <si>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</si>
  <si>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</si>
  <si>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</si>
  <si>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</si>
  <si>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</si>
  <si>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</si>
  <si>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</si>
  <si>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</si>
  <si>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</si>
  <si>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</si>
  <si>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</si>
  <si>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</si>
  <si>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</si>
  <si>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</si>
  <si>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</si>
  <si>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</si>
  <si>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</si>
  <si>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</si>
  <si>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</si>
  <si>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</si>
  <si>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</si>
  <si>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</si>
  <si>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</si>
  <si>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</si>
  <si>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</si>
  <si>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</si>
  <si>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</si>
  <si>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</si>
  <si>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</si>
  <si>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</si>
  <si>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</si>
  <si>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</si>
  <si>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</si>
  <si>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</si>
  <si>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</si>
  <si>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</si>
  <si>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</si>
  <si>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</si>
  <si>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</si>
  <si>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</si>
  <si>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</si>
  <si>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</si>
  <si>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</si>
  <si>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</si>
  <si>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</si>
  <si>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</si>
  <si>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</si>
  <si>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</si>
  <si>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</si>
  <si>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</si>
  <si>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</si>
  <si>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</si>
  <si>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</si>
  <si>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</si>
  <si>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</si>
  <si>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</si>
  <si>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</si>
  <si>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</si>
  <si>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</si>
  <si>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</si>
  <si>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</si>
  <si>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</si>
  <si>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</si>
  <si>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</si>
  <si>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</si>
  <si>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</si>
  <si>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</si>
  <si>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</si>
  <si>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</si>
  <si>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</si>
  <si>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</si>
  <si>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</si>
  <si>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</si>
  <si>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</si>
  <si>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</si>
  <si>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</si>
  <si>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</si>
  <si>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</si>
  <si>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</si>
  <si>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</si>
  <si>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</si>
  <si>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</si>
  <si>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</si>
  <si>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</si>
  <si>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</si>
  <si>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</si>
  <si>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</si>
  <si>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</si>
  <si>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</si>
  <si>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</si>
  <si>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</si>
  <si>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</si>
  <si>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</si>
  <si>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</si>
  <si>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</si>
  <si>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</si>
  <si>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</si>
  <si>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</si>
  <si>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</si>
  <si>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</si>
  <si>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</si>
  <si>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</si>
  <si>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</si>
  <si>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</si>
  <si>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</si>
  <si>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</si>
  <si>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</si>
  <si>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</si>
  <si>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</si>
  <si>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</si>
  <si>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</si>
  <si>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</si>
  <si>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</si>
  <si>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</si>
  <si>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</si>
  <si>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</si>
  <si>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</si>
  <si>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</si>
  <si>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</si>
  <si>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</si>
  <si>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</si>
  <si>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</si>
  <si>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</si>
  <si>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</si>
  <si>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</si>
  <si>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</si>
  <si>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</si>
  <si>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</si>
  <si>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</si>
  <si>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</si>
  <si>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</si>
  <si>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</si>
  <si>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</si>
  <si>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</si>
  <si>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</si>
  <si>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</si>
  <si>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</si>
  <si>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</si>
  <si>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</si>
  <si>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</si>
  <si>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</si>
  <si>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</si>
  <si>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</si>
  <si>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</si>
  <si>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</si>
  <si>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</si>
  <si>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</si>
  <si>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</si>
  <si>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</si>
  <si>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</si>
  <si>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</si>
  <si>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</si>
  <si>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</si>
  <si>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</si>
  <si>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</si>
  <si>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</si>
  <si>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</si>
  <si>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</si>
  <si>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</si>
  <si>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</si>
  <si>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</si>
  <si>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</si>
  <si>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</si>
  <si>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</si>
  <si>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</si>
  <si>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</si>
  <si>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</si>
  <si>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</si>
  <si>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</si>
  <si>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</si>
  <si>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</si>
  <si>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</si>
  <si>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</si>
  <si>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</si>
  <si>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</si>
  <si>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</si>
  <si>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</si>
  <si>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</si>
  <si>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</si>
  <si>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</si>
  <si>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</si>
  <si>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</si>
  <si>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</si>
  <si>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</si>
  <si>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</si>
  <si>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</si>
  <si>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</si>
  <si>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</si>
  <si>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</si>
  <si>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</si>
  <si>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</si>
  <si>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</si>
  <si>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</si>
  <si>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</si>
  <si>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</si>
  <si>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</si>
  <si>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</si>
  <si>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</si>
  <si>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</si>
  <si>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</si>
  <si>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</si>
  <si>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</si>
  <si>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</si>
  <si>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</si>
  <si>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</si>
  <si>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</si>
  <si>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</si>
  <si>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</si>
  <si>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</si>
  <si>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</si>
  <si>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</si>
  <si>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</si>
  <si>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</si>
  <si>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</si>
  <si>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</si>
  <si>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</si>
  <si>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</si>
  <si>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</si>
  <si>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</si>
  <si>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</si>
  <si>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</si>
  <si>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</si>
  <si>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</si>
  <si>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</si>
  <si>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</si>
  <si>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</si>
  <si>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</si>
  <si>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</si>
  <si>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</si>
  <si>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</si>
  <si>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</si>
  <si>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</si>
  <si>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</si>
  <si>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</si>
  <si>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</si>
  <si>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</si>
  <si>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</si>
  <si>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</si>
  <si>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</si>
  <si>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</si>
  <si>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</si>
  <si>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</si>
  <si>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</si>
  <si>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</si>
  <si>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</si>
  <si>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</si>
  <si>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</si>
  <si>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</si>
  <si>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</si>
  <si>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</si>
  <si>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</si>
  <si>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</si>
  <si>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</si>
  <si>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</si>
  <si>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</si>
  <si>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</si>
  <si>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</si>
  <si>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</si>
  <si>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</si>
  <si>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</si>
  <si>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</si>
  <si>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</si>
  <si>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</si>
  <si>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</si>
  <si>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</si>
  <si>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</si>
  <si>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</si>
  <si>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</si>
  <si>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</si>
  <si>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</si>
  <si>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</si>
  <si>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</si>
  <si>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</si>
  <si>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</si>
  <si>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</si>
  <si>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</si>
  <si>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</si>
  <si>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</si>
  <si>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</si>
  <si>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</si>
  <si>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</si>
  <si>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</si>
  <si>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</si>
  <si>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</si>
  <si>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</si>
  <si>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</si>
  <si>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</si>
  <si>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</si>
  <si>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</si>
  <si>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</si>
  <si>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</si>
  <si>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</si>
  <si>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</si>
  <si>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</si>
  <si>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</si>
  <si>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</si>
  <si>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</si>
  <si>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</si>
  <si>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</si>
  <si>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</si>
  <si>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</si>
  <si>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</si>
  <si>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</si>
  <si>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</si>
  <si>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</si>
  <si>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</si>
  <si>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</si>
  <si>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</si>
  <si>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</si>
  <si>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</si>
  <si>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</si>
  <si>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</si>
  <si>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</si>
  <si>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</si>
  <si>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</si>
  <si>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</si>
  <si>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</si>
  <si>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</si>
  <si>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</si>
  <si>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</si>
  <si>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</si>
  <si>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</si>
  <si>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</si>
  <si>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</si>
  <si>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</si>
  <si>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</si>
  <si>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</si>
  <si>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</si>
  <si>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</si>
  <si>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</si>
  <si>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</si>
  <si>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</si>
  <si>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</si>
  <si>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</si>
  <si>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</si>
  <si>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</si>
  <si>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</si>
  <si>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</si>
  <si>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</si>
  <si>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</si>
  <si>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</si>
  <si>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</si>
  <si>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</si>
  <si>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</si>
  <si>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</si>
  <si>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</si>
  <si>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</si>
  <si>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</si>
  <si>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</si>
  <si>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</si>
  <si>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</si>
  <si>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</si>
  <si>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</si>
  <si>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</si>
  <si>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</si>
  <si>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</si>
  <si>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</si>
  <si>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</si>
  <si>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</si>
  <si>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</si>
  <si>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</si>
  <si>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</si>
  <si>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</si>
  <si>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</si>
  <si>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</si>
  <si>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</si>
  <si>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</si>
  <si>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</si>
  <si>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</si>
  <si>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</si>
  <si>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</si>
  <si>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</si>
  <si>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</si>
  <si>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</si>
  <si>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</si>
  <si>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</si>
  <si>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</si>
  <si>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</si>
  <si>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</si>
  <si>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</si>
  <si>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</si>
  <si>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</si>
  <si>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</si>
  <si>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</si>
  <si>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</si>
  <si>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</si>
  <si>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</si>
  <si>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</si>
  <si>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</si>
  <si>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</si>
  <si>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</si>
  <si>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</si>
  <si>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</si>
  <si>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</si>
  <si>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</si>
  <si>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</si>
  <si>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</si>
  <si>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</si>
  <si>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</si>
  <si>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</si>
  <si>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</si>
  <si>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</si>
  <si>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</si>
  <si>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</si>
  <si>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</si>
  <si>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</si>
  <si>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</si>
  <si>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</si>
  <si>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</si>
  <si>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</si>
  <si>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</si>
  <si>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</si>
  <si>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</si>
  <si>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</si>
  <si>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</si>
  <si>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</si>
  <si>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</si>
  <si>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</si>
  <si>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</si>
  <si>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</si>
  <si>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</si>
  <si>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</si>
  <si>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</si>
  <si>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</si>
  <si>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</si>
  <si>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</si>
  <si>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</si>
  <si>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</si>
  <si>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</si>
  <si>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</si>
  <si>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</si>
  <si>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</si>
  <si>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</si>
  <si>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</si>
  <si>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</si>
  <si>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</si>
  <si>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</si>
  <si>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</si>
  <si>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</si>
  <si>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</si>
  <si>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</si>
  <si>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</si>
  <si>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</si>
  <si>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</si>
  <si>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</si>
  <si>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</si>
  <si>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</si>
  <si>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</si>
  <si>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</si>
  <si>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</si>
  <si>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</si>
  <si>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</si>
  <si>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</si>
  <si>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</si>
  <si>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</si>
  <si>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</si>
  <si>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</si>
  <si>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</si>
  <si>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</si>
  <si>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</si>
  <si>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</si>
  <si>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</si>
  <si>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</si>
  <si>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</si>
  <si>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</si>
  <si>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</si>
  <si>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</si>
  <si>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</si>
  <si>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</si>
  <si>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</si>
  <si>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</si>
  <si>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</si>
  <si>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</si>
  <si>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</si>
  <si>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</si>
  <si>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</si>
  <si>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</si>
  <si>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</si>
  <si>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</si>
  <si>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</si>
  <si>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</si>
  <si>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</si>
  <si>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</si>
  <si>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</si>
  <si>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</si>
  <si>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</si>
  <si>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</si>
  <si>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</si>
  <si>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</si>
  <si>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</si>
  <si>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</si>
  <si>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</si>
  <si>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</si>
  <si>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</si>
  <si>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</si>
  <si>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</si>
  <si>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</si>
  <si>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</si>
  <si>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</si>
  <si>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</si>
  <si>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</si>
  <si>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</si>
  <si>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</si>
  <si>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</si>
  <si>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</si>
  <si>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</si>
  <si>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</si>
  <si>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</si>
  <si>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</si>
  <si>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</si>
  <si>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</si>
  <si>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</si>
  <si>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</si>
  <si>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</si>
  <si>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</si>
  <si>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</si>
  <si>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</si>
  <si>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</si>
  <si>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</si>
  <si>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</si>
  <si>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</si>
  <si>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</si>
  <si>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</si>
  <si>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</si>
  <si>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</si>
  <si>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</si>
  <si>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</si>
  <si>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</si>
  <si>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</si>
  <si>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</si>
  <si>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</si>
  <si>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</si>
  <si>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</si>
  <si>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</si>
  <si>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</si>
  <si>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</si>
  <si>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</si>
  <si>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</si>
  <si>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</si>
  <si>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</si>
  <si>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</si>
  <si>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</si>
  <si>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</si>
  <si>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</si>
  <si>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</si>
  <si>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</si>
  <si>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</si>
  <si>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</si>
  <si>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</si>
  <si>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</si>
  <si>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</si>
  <si>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</si>
  <si>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</si>
  <si>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</si>
  <si>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</si>
  <si>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</si>
  <si>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</si>
  <si>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</si>
  <si>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</si>
  <si>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</si>
  <si>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</si>
  <si>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</si>
  <si>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</si>
  <si>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</si>
  <si>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</si>
  <si>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</si>
  <si>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</si>
  <si>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</si>
  <si>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</si>
  <si>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</si>
  <si>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</si>
  <si>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</si>
  <si>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</si>
  <si>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</si>
  <si>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</si>
  <si>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</si>
  <si>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</si>
  <si>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</si>
  <si>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</si>
  <si>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</si>
  <si>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</si>
  <si>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</si>
  <si>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</si>
  <si>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</si>
  <si>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</si>
  <si>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</si>
  <si>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</si>
  <si>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</si>
  <si>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</si>
  <si>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</si>
  <si>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</si>
  <si>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</si>
  <si>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</si>
  <si>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</si>
  <si>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</si>
  <si>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</si>
  <si>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</si>
  <si>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</si>
  <si>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</si>
  <si>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</si>
  <si>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</si>
  <si>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</si>
  <si>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</si>
  <si>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</si>
  <si>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</si>
  <si>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</si>
  <si>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</si>
  <si>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</si>
  <si>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</si>
  <si>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</si>
  <si>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</si>
  <si>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</si>
  <si>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</si>
  <si>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</si>
  <si>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</si>
  <si>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</si>
  <si>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</si>
  <si>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</si>
  <si>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</si>
  <si>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</si>
  <si>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</si>
  <si>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</si>
  <si>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</si>
  <si>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</si>
  <si>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</si>
  <si>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</si>
  <si>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</si>
  <si>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</si>
  <si>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</si>
  <si>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</si>
  <si>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</si>
  <si>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</si>
  <si>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</si>
  <si>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</si>
  <si>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</si>
  <si>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</si>
  <si>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</si>
  <si>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</si>
  <si>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</si>
  <si>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</si>
  <si>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</si>
  <si>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</si>
  <si>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</si>
  <si>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</si>
  <si>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</si>
  <si>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</si>
  <si>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</si>
  <si>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</si>
  <si>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</si>
  <si>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</si>
  <si>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</si>
  <si>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</si>
  <si>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</si>
  <si>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</si>
  <si>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</si>
  <si>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</si>
  <si>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</si>
  <si>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</si>
  <si>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</si>
  <si>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</si>
  <si>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</si>
  <si>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</si>
  <si>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</si>
  <si>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</si>
  <si>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</si>
  <si>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</si>
  <si>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</si>
  <si>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</si>
  <si>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</si>
  <si>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</si>
  <si>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</si>
  <si>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</si>
  <si>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</si>
  <si>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</si>
  <si>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</si>
  <si>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</si>
  <si>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</si>
  <si>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</si>
  <si>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</si>
  <si>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</si>
  <si>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</si>
  <si>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</si>
  <si>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</si>
  <si>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</si>
  <si>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</si>
  <si>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</si>
  <si>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</si>
  <si>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</si>
  <si>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</si>
  <si>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</si>
  <si>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</si>
  <si>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</si>
  <si>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</si>
  <si>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</si>
  <si>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</si>
  <si>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</si>
  <si>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</si>
  <si>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</si>
  <si>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</si>
  <si>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</si>
  <si>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</si>
  <si>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</si>
  <si>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</si>
  <si>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</si>
  <si>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</si>
  <si>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</si>
  <si>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</si>
  <si>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</si>
  <si>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</si>
  <si>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</si>
  <si>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</si>
  <si>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</si>
  <si>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</si>
  <si>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</si>
  <si>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</si>
  <si>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</si>
  <si>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</si>
  <si>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</si>
  <si>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</si>
  <si>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</si>
  <si>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</si>
  <si>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</si>
  <si>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</si>
  <si>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</si>
  <si>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</si>
  <si>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</si>
  <si>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</si>
  <si>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</si>
  <si>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</si>
  <si>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</si>
  <si>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</si>
  <si>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</si>
  <si>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</si>
  <si>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</si>
  <si>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</si>
  <si>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</si>
  <si>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</si>
  <si>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</si>
  <si>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</si>
  <si>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</si>
  <si>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</si>
  <si>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</si>
  <si>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</si>
  <si>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</si>
  <si>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</si>
  <si>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</si>
  <si>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</si>
  <si>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</si>
  <si>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</si>
  <si>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</si>
  <si>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</si>
  <si>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</si>
  <si>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</si>
  <si>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</si>
  <si>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</si>
  <si>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</si>
  <si>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</si>
  <si>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</si>
  <si>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</si>
  <si>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</si>
  <si>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</si>
  <si>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</si>
  <si>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</si>
  <si>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</si>
  <si>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</si>
  <si>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</si>
  <si>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</si>
  <si>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</si>
  <si>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</si>
  <si>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</si>
  <si>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</si>
  <si>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</si>
  <si>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</si>
  <si>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</si>
  <si>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</si>
  <si>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</si>
  <si>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</si>
  <si>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</si>
  <si>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</si>
  <si>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</si>
  <si>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</si>
  <si>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</si>
  <si>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</si>
  <si>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</si>
  <si>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</si>
  <si>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</si>
  <si>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</si>
  <si>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</si>
  <si>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</si>
  <si>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</si>
  <si>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</si>
  <si>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</si>
  <si>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</si>
  <si>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</si>
  <si>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</si>
  <si>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</si>
  <si>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</si>
  <si>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</si>
  <si>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</si>
  <si>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</si>
  <si>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</si>
  <si>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</si>
  <si>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</si>
  <si>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</si>
  <si>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</si>
  <si>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</si>
  <si>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</si>
  <si>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</si>
  <si>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</si>
  <si>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</si>
  <si>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</si>
  <si>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</si>
  <si>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</si>
  <si>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</si>
  <si>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</si>
  <si>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</si>
  <si>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</si>
  <si>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</si>
  <si>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</si>
  <si>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</si>
  <si>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</si>
  <si>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</si>
  <si>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</si>
  <si>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</si>
  <si>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</si>
  <si>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</si>
  <si>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</si>
  <si>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</si>
  <si>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</si>
  <si>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</si>
  <si>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</si>
  <si>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</si>
  <si>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</si>
  <si>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</si>
  <si>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</si>
  <si>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</si>
  <si>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</si>
  <si>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</si>
  <si>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</si>
  <si>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</si>
  <si>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</si>
  <si>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</si>
  <si>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</si>
  <si>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</si>
  <si>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</si>
  <si>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</si>
  <si>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</si>
  <si>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</si>
  <si>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</si>
  <si>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</si>
  <si>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</si>
  <si>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</si>
  <si>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</si>
  <si>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</si>
  <si>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</si>
  <si>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</si>
  <si>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</si>
  <si>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</si>
  <si>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</si>
  <si>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</si>
  <si>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</si>
  <si>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</si>
  <si>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</si>
  <si>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</si>
  <si>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</si>
  <si>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</si>
  <si>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</si>
  <si>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</si>
  <si>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</si>
  <si>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</si>
  <si>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</si>
  <si>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</si>
  <si>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</si>
  <si>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</si>
  <si>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</si>
  <si>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</si>
  <si>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</si>
  <si>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</si>
  <si>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</si>
  <si>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</si>
  <si>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</si>
  <si>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</si>
  <si>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</si>
  <si>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</si>
  <si>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</si>
  <si>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</si>
  <si>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</si>
  <si>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</si>
  <si>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</si>
  <si>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</si>
  <si>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</si>
  <si>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</si>
  <si>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</si>
  <si>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</si>
  <si>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</si>
  <si>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</si>
  <si>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</si>
  <si>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</si>
  <si>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</si>
  <si>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</si>
  <si>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</si>
  <si>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</si>
  <si>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</si>
  <si>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</si>
  <si>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</si>
  <si>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</si>
  <si>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</si>
  <si>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</si>
  <si>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</si>
  <si>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</si>
  <si>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</si>
  <si>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</si>
  <si>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</si>
  <si>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</si>
  <si>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</si>
  <si>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</si>
  <si>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</si>
  <si>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</si>
  <si>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</si>
  <si>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</si>
  <si>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</si>
  <si>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</si>
  <si>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</si>
  <si>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</si>
  <si>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</si>
  <si>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</si>
  <si>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</si>
  <si>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</si>
  <si>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</si>
  <si>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</si>
  <si>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</si>
  <si>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</si>
  <si>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</si>
  <si>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</si>
  <si>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</si>
  <si>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</si>
  <si>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</si>
  <si>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</si>
  <si>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</si>
  <si>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</si>
  <si>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</si>
  <si>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</si>
  <si>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</si>
  <si>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</si>
  <si>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</si>
  <si>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</si>
  <si>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</si>
  <si>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</si>
  <si>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</si>
  <si>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</si>
  <si>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</si>
  <si>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</si>
  <si>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</si>
  <si>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</si>
  <si>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</si>
  <si>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</si>
  <si>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</si>
  <si>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</si>
  <si>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</si>
  <si>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</si>
  <si>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</si>
  <si>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</si>
  <si>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</si>
  <si>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</si>
  <si>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</si>
  <si>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</si>
  <si>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</si>
  <si>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</si>
  <si>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</si>
  <si>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</si>
  <si>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</si>
  <si>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</si>
  <si>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</si>
  <si>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</si>
  <si>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</si>
  <si>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</si>
  <si>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</si>
  <si>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</si>
  <si>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</si>
  <si>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</si>
  <si>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</si>
  <si>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</si>
  <si>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</si>
  <si>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</si>
  <si>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</si>
  <si>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</si>
  <si>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</si>
  <si>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</si>
  <si>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</si>
  <si>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</si>
  <si>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</si>
  <si>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</si>
  <si>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</si>
  <si>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</si>
  <si>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</si>
  <si>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</si>
  <si>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</si>
  <si>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</si>
  <si>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</si>
  <si>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</si>
  <si>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</si>
  <si>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</si>
  <si>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</si>
  <si>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</si>
  <si>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</si>
  <si>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</si>
  <si>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</si>
  <si>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</si>
  <si>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</si>
  <si>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</si>
  <si>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</si>
  <si>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</si>
  <si>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</si>
  <si>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</si>
  <si>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</si>
  <si>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</si>
  <si>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</si>
  <si>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</si>
  <si>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</si>
  <si>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</si>
  <si>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</si>
  <si>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</si>
  <si>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</si>
  <si>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</si>
  <si>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</si>
  <si>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</si>
  <si>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</si>
  <si>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</si>
  <si>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</si>
  <si>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</si>
  <si>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</si>
  <si>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</si>
  <si>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</si>
  <si>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</si>
  <si>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</si>
  <si>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</si>
  <si>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</si>
  <si>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</si>
  <si>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</si>
  <si>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</si>
  <si>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</si>
  <si>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</si>
  <si>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</si>
  <si>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</si>
  <si>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</si>
  <si>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</si>
  <si>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</si>
  <si>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</si>
  <si>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</si>
  <si>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</si>
  <si>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</si>
  <si>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</si>
  <si>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</si>
  <si>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</si>
  <si>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</si>
  <si>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</si>
  <si>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</si>
  <si>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</si>
  <si>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</si>
  <si>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</si>
  <si>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</si>
  <si>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</si>
  <si>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</si>
  <si>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</si>
  <si>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</si>
  <si>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</si>
  <si>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</si>
  <si>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</si>
  <si>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</si>
  <si>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</si>
  <si>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</si>
  <si>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</si>
  <si>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</si>
  <si>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</si>
  <si>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</si>
  <si>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</si>
  <si>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</si>
  <si>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</si>
  <si>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</si>
  <si>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</si>
  <si>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</si>
  <si>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</si>
  <si>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</si>
  <si>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</si>
  <si>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</si>
  <si>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</si>
  <si>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</si>
  <si>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</si>
  <si>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</si>
  <si>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</si>
  <si>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</si>
  <si>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</si>
  <si>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</si>
  <si>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</si>
  <si>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</si>
  <si>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</si>
  <si>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</si>
  <si>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</si>
  <si>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</si>
  <si>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</si>
  <si>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</si>
  <si>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</si>
  <si>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</si>
  <si>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</si>
  <si>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</si>
  <si>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</si>
  <si>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</si>
  <si>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</si>
  <si>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</si>
  <si>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</si>
  <si>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</si>
  <si>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</si>
  <si>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</si>
  <si>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</si>
  <si>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</si>
  <si>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</si>
  <si>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</si>
  <si>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</si>
  <si>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</si>
  <si>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</si>
  <si>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</si>
  <si>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</si>
  <si>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</si>
  <si>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</si>
  <si>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</si>
  <si>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</si>
  <si>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</si>
  <si>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</si>
  <si>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</si>
  <si>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</si>
  <si>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</si>
  <si>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</si>
  <si>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</si>
  <si>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</si>
  <si>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</si>
  <si>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</si>
  <si>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</si>
  <si>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</si>
  <si>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</si>
  <si>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</si>
  <si>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</si>
  <si>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</si>
  <si>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</si>
  <si>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</si>
  <si>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</si>
  <si>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</si>
  <si>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</si>
  <si>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</si>
  <si>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</si>
  <si>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</si>
  <si>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</si>
  <si>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</si>
  <si>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</si>
  <si>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</si>
  <si>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</si>
  <si>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</si>
  <si>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</si>
  <si>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</si>
  <si>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</si>
  <si>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</si>
  <si>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</si>
  <si>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</si>
  <si>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</si>
  <si>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</si>
  <si>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</si>
  <si>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</si>
  <si>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</si>
  <si>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</si>
  <si>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</si>
  <si>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</si>
  <si>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</si>
  <si>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</si>
  <si>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</si>
  <si>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</si>
  <si>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</si>
  <si>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</si>
  <si>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</si>
  <si>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</si>
  <si>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</si>
  <si>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</si>
  <si>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</si>
  <si>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</si>
  <si>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</si>
  <si>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</si>
  <si>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</si>
  <si>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</si>
  <si>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</si>
  <si>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</si>
  <si>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</si>
  <si>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</si>
  <si>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</si>
  <si>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</si>
  <si>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</si>
  <si>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</si>
  <si>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</si>
  <si>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</si>
  <si>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</si>
  <si>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</si>
  <si>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</si>
  <si>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</si>
  <si>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</si>
  <si>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</si>
  <si>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</si>
  <si>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</si>
  <si>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</si>
  <si>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</si>
  <si>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</si>
  <si>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</si>
  <si>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</si>
  <si>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</si>
  <si>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</si>
  <si>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</si>
  <si>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</si>
  <si>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</si>
  <si>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</si>
  <si>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</si>
  <si>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</si>
  <si>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</si>
  <si>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</si>
  <si>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</si>
  <si>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</si>
  <si>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</si>
  <si>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</si>
  <si>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</si>
  <si>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</si>
  <si>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</si>
  <si>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</si>
  <si>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</si>
  <si>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</si>
  <si>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</si>
  <si>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</si>
  <si>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</si>
  <si>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</si>
  <si>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</si>
  <si>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</si>
  <si>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</si>
  <si>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</si>
  <si>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</si>
  <si>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</si>
  <si>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</si>
  <si>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</si>
  <si>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</si>
  <si>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</si>
  <si>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</si>
  <si>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</si>
  <si>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</si>
  <si>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</si>
  <si>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</si>
  <si>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</si>
  <si>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</si>
  <si>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</si>
  <si>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</si>
  <si>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</si>
  <si>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</si>
  <si>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</si>
  <si>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</si>
  <si>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</si>
  <si>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</si>
  <si>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</si>
  <si>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</si>
  <si>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</si>
  <si>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</si>
  <si>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</si>
  <si>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</si>
  <si>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</si>
  <si>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</si>
  <si>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</si>
  <si>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</si>
  <si>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</si>
  <si>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</si>
  <si>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</si>
  <si>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</si>
  <si>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</si>
  <si>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</si>
  <si>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</si>
  <si>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</si>
  <si>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</si>
  <si>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</si>
  <si>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</si>
  <si>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</si>
  <si>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</si>
  <si>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</si>
  <si>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</si>
  <si>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</si>
  <si>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</si>
  <si>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</si>
  <si>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</si>
  <si>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</si>
  <si>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</si>
  <si>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</si>
  <si>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</si>
  <si>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</si>
  <si>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</si>
  <si>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</si>
  <si>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</si>
  <si>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</si>
  <si>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</si>
  <si>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</si>
  <si>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</si>
  <si>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</si>
  <si>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</si>
  <si>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</si>
  <si>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</si>
  <si>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</si>
  <si>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</si>
  <si>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</si>
  <si>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</si>
  <si>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</si>
  <si>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</si>
  <si>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</si>
  <si>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</si>
  <si>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</si>
  <si>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</si>
  <si>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</si>
  <si>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</si>
  <si>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</si>
  <si>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</si>
  <si>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</si>
  <si>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</si>
  <si>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</si>
  <si>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</si>
  <si>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</si>
  <si>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</si>
  <si>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</si>
  <si>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</si>
  <si>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</si>
  <si>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</si>
  <si>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</si>
  <si>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</si>
  <si>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</si>
  <si>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</si>
  <si>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</si>
  <si>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</si>
  <si>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</si>
  <si>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</si>
  <si>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</si>
  <si>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</si>
  <si>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</si>
  <si>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</si>
  <si>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</si>
  <si>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</si>
  <si>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</si>
  <si>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</si>
  <si>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</si>
  <si>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</si>
  <si>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</si>
  <si>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</si>
  <si>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</si>
  <si>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</si>
  <si>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</si>
  <si>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</si>
  <si>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</si>
  <si>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</si>
  <si>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</si>
  <si>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</si>
  <si>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</si>
  <si>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</si>
  <si>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</si>
  <si>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</si>
  <si>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</si>
  <si>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</si>
  <si>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</si>
  <si>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</si>
  <si>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</si>
  <si>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</si>
  <si>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</si>
  <si>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</si>
  <si>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</si>
  <si>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</si>
  <si>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</si>
  <si>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</si>
  <si>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</si>
  <si>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</si>
  <si>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</si>
  <si>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</si>
  <si>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</si>
  <si>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</si>
  <si>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</si>
  <si>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</si>
  <si>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</si>
  <si>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</si>
  <si>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</si>
  <si>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</si>
  <si>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</si>
  <si>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</si>
  <si>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</si>
  <si>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</si>
  <si>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</si>
  <si>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</si>
  <si>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</si>
  <si>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</si>
  <si>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</si>
  <si>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</si>
  <si>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</si>
  <si>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</si>
  <si>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</si>
  <si>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</si>
  <si>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</si>
  <si>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</si>
  <si>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</si>
  <si>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</si>
  <si>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</si>
  <si>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</si>
  <si>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</si>
  <si>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</si>
  <si>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</si>
  <si>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</si>
  <si>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</si>
  <si>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</si>
  <si>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</si>
  <si>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</si>
  <si>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</si>
  <si>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</si>
  <si>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</si>
  <si>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</si>
  <si>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</si>
  <si>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</si>
  <si>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</si>
  <si>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</si>
  <si>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</si>
  <si>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</si>
  <si>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</si>
  <si>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</si>
  <si>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</si>
  <si>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</si>
  <si>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</si>
  <si>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</si>
  <si>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</si>
  <si>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</si>
  <si>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</si>
  <si>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</si>
  <si>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</si>
  <si>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</si>
  <si>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</si>
  <si>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</si>
  <si>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</si>
  <si>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</si>
  <si>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</si>
  <si>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</si>
  <si>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</si>
  <si>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</si>
  <si>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</si>
  <si>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</si>
  <si>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</si>
  <si>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</si>
  <si>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</si>
  <si>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</si>
  <si>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</si>
  <si>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</si>
  <si>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</si>
  <si>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</si>
  <si>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</si>
  <si>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</si>
  <si>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</si>
  <si>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</si>
  <si>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</si>
  <si>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</si>
  <si>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</si>
  <si>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</si>
  <si>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</si>
  <si>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</si>
  <si>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</si>
  <si>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</si>
  <si>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</si>
  <si>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</si>
  <si>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</si>
  <si>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</si>
  <si>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</si>
  <si>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</si>
  <si>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</si>
  <si>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</si>
  <si>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</si>
  <si>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</si>
  <si>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</si>
  <si>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</si>
  <si>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</si>
  <si>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</si>
  <si>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</si>
  <si>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</si>
  <si>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</si>
  <si>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</si>
  <si>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</si>
  <si>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</si>
  <si>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</si>
  <si>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</si>
  <si>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</si>
  <si>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</si>
  <si>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</si>
  <si>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</si>
  <si>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</si>
  <si>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</si>
  <si>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</si>
  <si>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</si>
  <si>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</si>
  <si>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</si>
  <si>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</si>
  <si>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</si>
  <si>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</si>
  <si>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</si>
  <si>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</si>
  <si>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</si>
  <si>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</si>
  <si>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</si>
  <si>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</si>
  <si>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</si>
  <si>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</si>
  <si>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</si>
  <si>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</si>
  <si>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</si>
  <si>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</si>
  <si>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</si>
  <si>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</si>
  <si>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</si>
  <si>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</si>
  <si>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</si>
  <si>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</si>
  <si>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</si>
  <si>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</si>
  <si>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</si>
  <si>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</si>
  <si>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</si>
  <si>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</si>
  <si>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</si>
  <si>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</si>
  <si>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</si>
  <si>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</si>
  <si>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</si>
  <si>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</si>
  <si>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</si>
  <si>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</si>
  <si>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</si>
  <si>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</si>
  <si>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</si>
  <si>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</si>
  <si>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</si>
  <si>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</si>
  <si>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</si>
  <si>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</si>
  <si>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</si>
  <si>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</si>
  <si>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</si>
  <si>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</si>
  <si>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</si>
  <si>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</si>
  <si>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</si>
  <si>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</si>
  <si>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</si>
  <si>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</si>
  <si>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</si>
  <si>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</si>
  <si>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</si>
  <si>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</si>
  <si>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</si>
  <si>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</si>
  <si>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</si>
  <si>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</si>
  <si>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</si>
  <si>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</si>
  <si>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</si>
  <si>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</si>
  <si>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</si>
  <si>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</si>
  <si>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</si>
  <si>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</si>
  <si>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</si>
  <si>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</si>
  <si>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</si>
  <si>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</si>
  <si>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</si>
  <si>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</si>
  <si>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</si>
  <si>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</si>
  <si>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</si>
  <si>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</si>
  <si>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</si>
  <si>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</si>
  <si>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</si>
  <si>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</si>
  <si>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</si>
  <si>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</si>
  <si>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</si>
  <si>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</si>
  <si>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</si>
  <si>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</si>
  <si>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</si>
  <si>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</si>
  <si>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</si>
  <si>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</si>
  <si>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</si>
  <si>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</si>
  <si>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</si>
  <si>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</si>
  <si>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</si>
  <si>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</si>
  <si>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</si>
  <si>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</si>
  <si>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</si>
  <si>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</si>
  <si>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</si>
  <si>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</si>
  <si>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</si>
  <si>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</si>
  <si>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</si>
  <si>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</si>
  <si>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</si>
  <si>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</si>
  <si>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</si>
  <si>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</si>
  <si>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</si>
  <si>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</si>
  <si>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</si>
  <si>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</si>
  <si>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</si>
  <si>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</si>
  <si>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</si>
  <si>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</si>
  <si>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</si>
  <si>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</si>
  <si>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</si>
  <si>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</si>
  <si>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</si>
  <si>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</si>
  <si>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</si>
  <si>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</si>
  <si>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</si>
  <si>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</si>
  <si>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</si>
  <si>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</si>
  <si>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</si>
  <si>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</si>
  <si>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</si>
  <si>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</si>
  <si>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</si>
  <si>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</si>
  <si>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</si>
  <si>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</si>
  <si>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</si>
  <si>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</si>
  <si>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</si>
  <si>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</si>
  <si>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</si>
  <si>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</si>
  <si>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</si>
  <si>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</si>
  <si>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</si>
  <si>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</si>
  <si>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</si>
  <si>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</si>
  <si>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</si>
  <si>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</si>
  <si>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</si>
  <si>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</si>
  <si>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</si>
  <si>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</si>
  <si>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</si>
  <si>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</si>
  <si>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</si>
  <si>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</si>
  <si>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</si>
  <si>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</si>
  <si>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</si>
  <si>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</si>
  <si>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</si>
  <si>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</si>
  <si>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</si>
  <si>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</si>
  <si>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</si>
  <si>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</si>
  <si>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</si>
  <si>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</si>
  <si>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</si>
  <si>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</si>
  <si>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</si>
  <si>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</si>
  <si>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</si>
  <si>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</si>
  <si>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</si>
  <si>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</si>
  <si>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</si>
  <si>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</si>
  <si>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</si>
  <si>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</si>
  <si>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</si>
  <si>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</si>
  <si>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</si>
  <si>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</si>
  <si>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</si>
  <si>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</si>
  <si>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</si>
  <si>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</si>
  <si>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</si>
  <si>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</si>
  <si>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</si>
  <si>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</si>
  <si>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</si>
  <si>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</si>
  <si>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</si>
  <si>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</si>
  <si>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</si>
  <si>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</si>
  <si>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</si>
  <si>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</si>
  <si>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</si>
  <si>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</si>
  <si>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</si>
  <si>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</si>
  <si>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</si>
  <si>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</si>
  <si>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</si>
  <si>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</si>
  <si>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</si>
  <si>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</si>
  <si>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</si>
  <si>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</si>
  <si>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</si>
  <si>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</si>
  <si>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</si>
  <si>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</si>
  <si>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</si>
  <si>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</si>
  <si>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</si>
  <si>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</si>
  <si>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</si>
  <si>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</si>
  <si>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</si>
  <si>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</si>
  <si>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</si>
  <si>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</si>
  <si>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</si>
  <si>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</si>
  <si>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</si>
  <si>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</si>
  <si>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</si>
  <si>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</si>
  <si>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</si>
  <si>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</si>
  <si>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</si>
  <si>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</si>
  <si>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</si>
  <si>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</si>
  <si>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</si>
  <si>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</si>
  <si>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</si>
  <si>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</si>
  <si>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</si>
  <si>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</si>
  <si>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</si>
  <si>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</si>
  <si>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</si>
  <si>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</si>
  <si>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</si>
  <si>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</si>
  <si>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</si>
  <si>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</si>
  <si>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</si>
  <si>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</si>
  <si>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</si>
  <si>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</si>
  <si>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</si>
  <si>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</si>
  <si>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</si>
  <si>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</si>
  <si>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</si>
  <si>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</si>
  <si>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</si>
  <si>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</si>
  <si>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</si>
  <si>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</si>
  <si>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</si>
  <si>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</si>
  <si>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</si>
  <si>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</si>
  <si>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</si>
  <si>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</si>
  <si>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</si>
  <si>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</si>
  <si>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</si>
  <si>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</si>
  <si>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</si>
  <si>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</si>
  <si>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</si>
  <si>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</si>
  <si>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</si>
  <si>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</si>
  <si>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</si>
  <si>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</si>
  <si>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</si>
  <si>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</si>
  <si>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</si>
  <si>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</si>
  <si>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</si>
  <si>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</si>
  <si>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</si>
  <si>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</si>
  <si>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</si>
  <si>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</si>
  <si>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</si>
  <si>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</si>
  <si>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</si>
  <si>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</si>
  <si>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</si>
  <si>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</si>
  <si>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</si>
  <si>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</si>
  <si>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</si>
  <si>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</si>
  <si>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</si>
  <si>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</si>
  <si>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</si>
  <si>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</si>
  <si>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</si>
  <si>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</si>
  <si>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</si>
  <si>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</si>
  <si>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</si>
  <si>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</si>
  <si>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</si>
  <si>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</si>
  <si>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</si>
  <si>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</si>
  <si>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</si>
  <si>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</si>
  <si>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</si>
  <si>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</si>
  <si>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</si>
  <si>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</si>
  <si>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</si>
  <si>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</si>
  <si>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</si>
  <si>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</si>
  <si>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</si>
  <si>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</si>
  <si>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</si>
  <si>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</si>
  <si>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</si>
  <si>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</si>
  <si>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</si>
  <si>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</si>
  <si>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</si>
  <si>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</si>
  <si>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</si>
  <si>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</si>
  <si>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</si>
  <si>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</si>
  <si>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</si>
  <si>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</si>
  <si>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</si>
  <si>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</si>
  <si>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</si>
  <si>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</si>
  <si>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</si>
  <si>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</si>
  <si>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</si>
  <si>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</si>
  <si>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</si>
  <si>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</si>
  <si>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</si>
  <si>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</si>
  <si>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</si>
  <si>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</si>
  <si>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</si>
  <si>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</si>
  <si>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</si>
  <si>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</si>
  <si>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</si>
  <si>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</si>
  <si>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</si>
  <si>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</si>
  <si>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</si>
  <si>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</si>
  <si>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</si>
  <si>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</si>
  <si>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</si>
  <si>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</si>
  <si>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</si>
  <si>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</si>
  <si>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</si>
  <si>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</si>
  <si>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</si>
  <si>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</si>
  <si>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</si>
  <si>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</si>
  <si>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</si>
  <si>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</si>
  <si>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</si>
  <si>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</si>
  <si>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</si>
  <si>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</si>
  <si>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</si>
  <si>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</si>
  <si>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</si>
  <si>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</si>
  <si>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</si>
  <si>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</si>
  <si>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</si>
  <si>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</si>
  <si>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</si>
  <si>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</si>
  <si>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</si>
  <si>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</si>
  <si>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</si>
  <si>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</si>
  <si>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</si>
  <si>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</si>
  <si>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</si>
  <si>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</si>
  <si>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</si>
  <si>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</si>
  <si>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</si>
  <si>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</si>
  <si>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</si>
  <si>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</si>
  <si>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</si>
  <si>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</si>
  <si>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</si>
  <si>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</si>
  <si>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</si>
  <si>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</si>
  <si>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</si>
  <si>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</si>
  <si>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</si>
  <si>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</si>
  <si>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</si>
  <si>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</si>
  <si>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</si>
  <si>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</si>
  <si>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</si>
  <si>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</si>
  <si>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</si>
  <si>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</si>
  <si>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</si>
  <si>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</si>
  <si>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</si>
  <si>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</si>
  <si>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</si>
  <si>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</si>
  <si>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</si>
  <si>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</si>
  <si>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</si>
  <si>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</si>
  <si>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</si>
  <si>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</si>
  <si>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</si>
  <si>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</si>
  <si>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</si>
  <si>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</si>
  <si>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</si>
  <si>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</si>
  <si>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</si>
  <si>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</si>
  <si>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</si>
  <si>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</si>
  <si>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</si>
  <si>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</si>
  <si>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</si>
  <si>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</si>
  <si>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</si>
  <si>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</si>
  <si>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</si>
  <si>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</si>
  <si>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</si>
  <si>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</si>
  <si>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</si>
  <si>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</si>
  <si>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</si>
  <si>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</si>
  <si>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</si>
  <si>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</si>
  <si>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</si>
  <si>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</si>
  <si>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</si>
  <si>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</si>
  <si>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</si>
  <si>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</si>
  <si>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</si>
  <si>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</si>
  <si>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</si>
  <si>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</si>
  <si>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</si>
  <si>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</si>
  <si>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</si>
  <si>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</si>
  <si>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</si>
  <si>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</si>
  <si>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</si>
  <si>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</si>
  <si>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</si>
  <si>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</si>
  <si>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</si>
  <si>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</si>
  <si>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</si>
  <si>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</si>
  <si>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</si>
  <si>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</si>
  <si>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</si>
  <si>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</si>
  <si>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</si>
  <si>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</si>
  <si>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</si>
  <si>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</si>
  <si>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</si>
  <si>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</si>
  <si>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</si>
  <si>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</si>
  <si>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</si>
  <si>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</si>
  <si>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</si>
  <si>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</si>
  <si>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</si>
  <si>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</si>
  <si>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</si>
  <si>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</si>
  <si>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</si>
  <si>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</si>
  <si>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</si>
  <si>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</si>
  <si>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</si>
  <si>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</si>
  <si>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</si>
  <si>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</si>
  <si>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</si>
  <si>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</si>
  <si>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</si>
  <si>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</si>
  <si>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</si>
  <si>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</si>
  <si>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</si>
  <si>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</si>
  <si>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</si>
  <si>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</si>
  <si>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</si>
  <si>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</si>
  <si>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</si>
  <si>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</si>
  <si>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</si>
  <si>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</si>
  <si>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</si>
  <si>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</si>
  <si>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</si>
  <si>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</si>
  <si>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</si>
  <si>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</si>
  <si>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</si>
  <si>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</si>
  <si>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</si>
  <si>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</si>
  <si>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</si>
  <si>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</si>
  <si>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</si>
  <si>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</si>
  <si>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</si>
  <si>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</si>
  <si>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</si>
  <si>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</si>
  <si>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</si>
  <si>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</si>
  <si>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</si>
  <si>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</si>
  <si>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</si>
  <si>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</si>
  <si>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</si>
  <si>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</si>
  <si>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</si>
  <si>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</si>
  <si>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</si>
  <si>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</si>
  <si>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</si>
  <si>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</si>
  <si>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</si>
  <si>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</si>
  <si>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</si>
  <si>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</si>
  <si>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</si>
  <si>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</si>
  <si>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</si>
  <si>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</si>
  <si>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</si>
  <si>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</si>
  <si>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</si>
  <si>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</si>
  <si>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</si>
  <si>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</si>
  <si>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</si>
  <si>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</si>
  <si>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</si>
  <si>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</si>
  <si>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</si>
  <si>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</si>
  <si>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</si>
  <si>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</si>
  <si>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</si>
  <si>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</si>
  <si>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</si>
  <si>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</si>
  <si>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</si>
  <si>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</si>
  <si>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</si>
  <si>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</si>
  <si>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</si>
  <si>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</si>
  <si>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</si>
  <si>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</si>
  <si>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</si>
  <si>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</si>
  <si>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</si>
  <si>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</si>
  <si>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</si>
  <si>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</si>
  <si>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</si>
  <si>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</si>
  <si>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</si>
  <si>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</si>
  <si>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</si>
  <si>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</si>
  <si>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</si>
  <si>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</si>
  <si>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</si>
  <si>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</si>
  <si>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</si>
  <si>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</si>
  <si>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</si>
  <si>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</si>
  <si>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</si>
  <si>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</si>
  <si>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</si>
  <si>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</si>
  <si>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</si>
  <si>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</si>
  <si>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</si>
  <si>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</si>
  <si>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</si>
  <si>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</si>
  <si>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</si>
  <si>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</si>
  <si>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</si>
  <si>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</si>
  <si>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</si>
  <si>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</si>
  <si>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</si>
  <si>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</si>
  <si>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</si>
  <si>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</si>
  <si>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</si>
  <si>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</si>
  <si>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</si>
  <si>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</si>
  <si>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</si>
  <si>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</si>
  <si>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</si>
  <si>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</si>
  <si>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</si>
  <si>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</si>
  <si>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</si>
  <si>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</si>
  <si>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</si>
  <si>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</si>
  <si>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</si>
  <si>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</si>
  <si>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</si>
  <si>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</si>
  <si>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</si>
  <si>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</si>
  <si>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</si>
  <si>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</si>
  <si>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</si>
  <si>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</si>
  <si>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</si>
  <si>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</si>
  <si>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</si>
  <si>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</si>
  <si>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</si>
  <si>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</si>
  <si>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</si>
  <si>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</si>
  <si>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</si>
  <si>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</si>
  <si>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</si>
  <si>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</si>
  <si>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</si>
  <si>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</si>
  <si>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</si>
  <si>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</si>
  <si>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</si>
  <si>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</si>
  <si>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</si>
  <si>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</si>
  <si>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</si>
  <si>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</si>
  <si>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</si>
  <si>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</si>
  <si>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</si>
  <si>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</si>
  <si>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</si>
  <si>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</si>
  <si>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</si>
  <si>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</si>
  <si>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</si>
  <si>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</si>
  <si>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</si>
  <si>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</si>
  <si>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</si>
  <si>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</si>
  <si>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</si>
  <si>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</si>
  <si>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</si>
  <si>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</si>
  <si>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</si>
  <si>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</si>
  <si>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</si>
  <si>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</si>
  <si>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</si>
  <si>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</si>
  <si>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</si>
  <si>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</si>
  <si>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</si>
  <si>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</si>
  <si>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</si>
  <si>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</si>
  <si>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</si>
  <si>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</si>
  <si>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</si>
  <si>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</si>
  <si>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</si>
  <si>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</si>
  <si>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</si>
  <si>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</si>
  <si>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</si>
  <si>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</si>
  <si>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</si>
  <si>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</si>
  <si>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</si>
  <si>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</si>
  <si>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</si>
  <si>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</si>
  <si>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</si>
  <si>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</si>
  <si>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</si>
  <si>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</si>
  <si>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</si>
  <si>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</si>
  <si>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</si>
  <si>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</si>
  <si>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</si>
  <si>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</si>
  <si>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</si>
  <si>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</si>
  <si>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</si>
  <si>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</si>
  <si>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</si>
  <si>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</si>
  <si>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</si>
  <si>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</si>
  <si>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</si>
  <si>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</si>
  <si>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</si>
  <si>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</si>
  <si>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</si>
  <si>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</si>
  <si>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</si>
  <si>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</si>
  <si>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</si>
  <si>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</si>
  <si>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</si>
  <si>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</si>
  <si>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</si>
  <si>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</si>
  <si>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</si>
  <si>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</si>
  <si>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</si>
  <si>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</si>
  <si>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</si>
  <si>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</si>
  <si>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</si>
  <si>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</si>
  <si>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</si>
  <si>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</si>
  <si>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</si>
  <si>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</si>
  <si>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</si>
  <si>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</si>
  <si>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</si>
  <si>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</si>
  <si>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</si>
  <si>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</si>
  <si>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</si>
  <si>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</si>
  <si>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</si>
  <si>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</si>
  <si>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</si>
  <si>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</si>
  <si>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</si>
  <si>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</si>
  <si>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</si>
  <si>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</si>
  <si>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</si>
  <si>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</si>
  <si>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</si>
  <si>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</si>
  <si>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</si>
  <si>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</si>
  <si>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</si>
  <si>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</si>
  <si>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</si>
  <si>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</si>
  <si>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</si>
  <si>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</si>
  <si>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</si>
  <si>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</si>
  <si>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</si>
  <si>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</si>
  <si>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</si>
  <si>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</si>
  <si>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</si>
  <si>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</si>
  <si>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</si>
  <si>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</si>
  <si>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</si>
  <si>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</si>
  <si>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</si>
  <si>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</si>
  <si>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</si>
  <si>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</si>
  <si>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</si>
  <si>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</si>
  <si>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</si>
  <si>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</si>
  <si>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</si>
  <si>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</si>
  <si>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</si>
  <si>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</si>
  <si>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</si>
  <si>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</si>
  <si>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</si>
  <si>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</si>
  <si>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</si>
  <si>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</si>
  <si>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</si>
  <si>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</si>
  <si>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</si>
  <si>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</si>
  <si>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</si>
  <si>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</si>
  <si>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</si>
  <si>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</si>
  <si>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</si>
  <si>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</si>
  <si>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</si>
  <si>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</si>
  <si>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</si>
  <si>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</si>
  <si>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</si>
  <si>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</si>
  <si>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</si>
  <si>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</si>
  <si>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</si>
  <si>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</si>
  <si>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</si>
  <si>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</si>
  <si>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</si>
  <si>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</si>
  <si>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</si>
  <si>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</si>
  <si>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</si>
  <si>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</si>
  <si>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</si>
  <si>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</si>
  <si>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</si>
  <si>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</si>
  <si>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</si>
  <si>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</si>
  <si>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</si>
  <si>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</si>
  <si>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</si>
  <si>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</si>
  <si>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</si>
  <si>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</si>
  <si>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</si>
  <si>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</si>
  <si>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</si>
  <si>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</si>
  <si>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</si>
  <si>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</si>
  <si>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</si>
  <si>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</si>
  <si>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</si>
  <si>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</si>
  <si>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</si>
  <si>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</si>
  <si>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</si>
  <si>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</si>
  <si>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</si>
  <si>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</si>
  <si>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</si>
  <si>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</si>
  <si>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</si>
  <si>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</si>
  <si>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</si>
  <si>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</si>
  <si>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</si>
  <si>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</si>
  <si>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</si>
  <si>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</si>
  <si>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</si>
  <si>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</si>
  <si>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</si>
  <si>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</si>
  <si>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</si>
  <si>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</si>
  <si>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</si>
  <si>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</si>
  <si>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</si>
  <si>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</si>
  <si>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</si>
  <si>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</si>
  <si>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</si>
  <si>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</si>
  <si>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</si>
  <si>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</si>
  <si>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</si>
  <si>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</si>
  <si>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</si>
  <si>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</si>
  <si>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</si>
  <si>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</si>
  <si>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</si>
  <si>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</si>
  <si>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</si>
  <si>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</si>
  <si>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</si>
  <si>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</si>
  <si>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</si>
  <si>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</si>
  <si>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</si>
  <si>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</si>
  <si>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</si>
  <si>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</si>
  <si>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</si>
  <si>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</si>
  <si>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</si>
  <si>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</si>
  <si>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</si>
  <si>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</si>
  <si>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</si>
  <si>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</si>
  <si>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</si>
  <si>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</si>
  <si>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</si>
  <si>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</si>
  <si>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</si>
  <si>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</si>
  <si>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</si>
  <si>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</si>
  <si>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</si>
  <si>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</si>
  <si>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</si>
  <si>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</si>
  <si>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</si>
  <si>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</si>
  <si>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</si>
  <si>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</si>
  <si>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</si>
  <si>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</si>
  <si>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</si>
  <si>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</si>
  <si>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</si>
  <si>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</si>
  <si>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</si>
  <si>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</si>
  <si>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</si>
  <si>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</si>
  <si>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</si>
  <si>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</si>
  <si>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</si>
  <si>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</si>
  <si>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</si>
  <si>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</si>
  <si>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</si>
  <si>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</si>
  <si>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</si>
  <si>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</si>
  <si>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</si>
  <si>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</si>
  <si>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</si>
  <si>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</si>
  <si>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</si>
  <si>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</si>
  <si>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</si>
  <si>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</si>
  <si>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</si>
  <si>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</si>
  <si>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</si>
  <si>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</si>
  <si>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</si>
  <si>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</si>
  <si>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</si>
  <si>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</si>
  <si>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</si>
  <si>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</si>
  <si>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</si>
  <si>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</si>
  <si>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</si>
  <si>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</si>
  <si>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</si>
  <si>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</si>
  <si>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</si>
  <si>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</si>
  <si>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</si>
  <si>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</si>
  <si>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</si>
  <si>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</si>
  <si>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</si>
  <si>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</si>
  <si>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</si>
  <si>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</si>
  <si>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</si>
  <si>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</si>
  <si>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</si>
  <si>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</si>
  <si>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</si>
  <si>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</si>
  <si>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</si>
  <si>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</si>
  <si>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</si>
  <si>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</si>
  <si>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</si>
  <si>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</si>
  <si>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</si>
  <si>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</si>
  <si>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</si>
  <si>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</si>
  <si>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</si>
  <si>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</si>
  <si>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</si>
  <si>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</si>
  <si>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</si>
  <si>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</si>
  <si>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</si>
  <si>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</si>
  <si>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</si>
  <si>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</si>
  <si>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</si>
  <si>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</si>
  <si>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</si>
  <si>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</si>
  <si>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</si>
  <si>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</si>
  <si>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</si>
  <si>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</si>
  <si>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</si>
  <si>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</si>
  <si>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</si>
  <si>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</si>
  <si>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</si>
  <si>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</si>
  <si>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</si>
  <si>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</si>
  <si>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</si>
  <si>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</si>
  <si>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</si>
  <si>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</si>
  <si>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</si>
  <si>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</si>
  <si>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</si>
  <si>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</si>
  <si>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</si>
  <si>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</si>
  <si>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</si>
  <si>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</si>
  <si>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</si>
  <si>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</si>
  <si>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</si>
  <si>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</si>
  <si>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</si>
  <si>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</si>
  <si>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</si>
  <si>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</si>
  <si>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</si>
  <si>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</si>
  <si>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</si>
  <si>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</si>
  <si>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</si>
  <si>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</si>
  <si>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</si>
  <si>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</si>
  <si>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</si>
  <si>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</si>
  <si>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</si>
  <si>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</si>
  <si>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</si>
  <si>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</si>
  <si>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</si>
  <si>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</si>
  <si>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</si>
  <si>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</si>
  <si>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</si>
  <si>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</si>
  <si>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</si>
  <si>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</si>
  <si>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</si>
  <si>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</si>
  <si>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</si>
  <si>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</si>
  <si>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</si>
  <si>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</si>
  <si>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</si>
  <si>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</si>
  <si>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</si>
  <si>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</si>
  <si>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</si>
  <si>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</si>
  <si>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</si>
  <si>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</si>
  <si>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</si>
  <si>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</si>
  <si>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</si>
  <si>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</si>
  <si>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</si>
  <si>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</si>
  <si>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</si>
  <si>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</si>
  <si>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</si>
  <si>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</si>
  <si>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</si>
  <si>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</si>
  <si>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</si>
  <si>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</si>
  <si>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</si>
  <si>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</si>
  <si>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</si>
  <si>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</si>
  <si>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</si>
  <si>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</si>
  <si>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</si>
  <si>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</si>
  <si>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</si>
  <si>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</si>
  <si>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</si>
  <si>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</si>
  <si>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</si>
  <si>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</si>
  <si>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</si>
  <si>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</si>
  <si>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</si>
  <si>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</si>
  <si>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</si>
  <si>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</si>
  <si>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</si>
  <si>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</si>
  <si>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</si>
  <si>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</si>
  <si>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</si>
  <si>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</si>
  <si>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</si>
  <si>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</si>
  <si>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</si>
  <si>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</si>
  <si>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</si>
  <si>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</si>
  <si>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</si>
  <si>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</si>
  <si>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</si>
  <si>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</si>
  <si>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</si>
  <si>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</si>
  <si>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</si>
  <si>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</si>
  <si>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</si>
  <si>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</si>
  <si>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</si>
  <si>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</si>
  <si>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</si>
  <si>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</si>
  <si>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</si>
  <si>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</si>
  <si>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</si>
  <si>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</si>
  <si>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</si>
  <si>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</si>
  <si>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</si>
  <si>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</si>
  <si>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</si>
  <si>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</si>
  <si>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</si>
  <si>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</si>
  <si>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</si>
  <si>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</si>
  <si>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</si>
  <si>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</si>
  <si>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</si>
  <si>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</si>
  <si>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</si>
  <si>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</si>
  <si>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</si>
  <si>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</si>
  <si>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</si>
  <si>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</si>
  <si>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</si>
  <si>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</si>
  <si>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</si>
  <si>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</si>
  <si>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</si>
  <si>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</si>
  <si>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</si>
  <si>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</si>
  <si>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</si>
  <si>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</si>
  <si>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</si>
  <si>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</si>
  <si>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</si>
  <si>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</si>
  <si>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</si>
  <si>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</si>
  <si>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</si>
  <si>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</si>
  <si>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</si>
  <si>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</si>
  <si>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</si>
  <si>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</si>
  <si>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</si>
  <si>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</si>
  <si>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</si>
  <si>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</si>
  <si>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</si>
  <si>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</si>
  <si>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</si>
  <si>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</si>
  <si>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</si>
  <si>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</si>
  <si>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</si>
  <si>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</si>
  <si>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</si>
  <si>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</si>
  <si>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</si>
  <si>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</si>
  <si>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</si>
  <si>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</si>
  <si>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</si>
  <si>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</si>
  <si>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</si>
  <si>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</si>
  <si>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</si>
  <si>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</si>
  <si>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</si>
  <si>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</si>
  <si>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</si>
  <si>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</si>
  <si>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</si>
  <si>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</si>
  <si>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</si>
  <si>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</si>
  <si>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</si>
  <si>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</si>
  <si>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</si>
  <si>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</si>
  <si>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</si>
  <si>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</si>
  <si>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</si>
  <si>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</si>
  <si>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</si>
  <si>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</si>
  <si>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</si>
  <si>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</si>
  <si>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</si>
  <si>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</si>
  <si>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</si>
  <si>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</si>
  <si>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</si>
  <si>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</si>
  <si>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</si>
  <si>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</si>
  <si>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</si>
  <si>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</si>
  <si>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</si>
  <si>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</si>
  <si>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</si>
  <si>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</si>
  <si>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</si>
  <si>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</si>
  <si>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</si>
  <si>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</si>
  <si>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</si>
  <si>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</si>
  <si>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</si>
  <si>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</si>
  <si>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</si>
  <si>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</si>
  <si>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</si>
  <si>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</si>
  <si>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</si>
  <si>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</si>
  <si>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</si>
  <si>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</si>
  <si>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</si>
  <si>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</si>
  <si>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</si>
  <si>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</si>
  <si>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</si>
  <si>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</si>
  <si>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</si>
  <si>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</si>
  <si>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</si>
  <si>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</si>
  <si>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</si>
  <si>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</si>
  <si>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</si>
  <si>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</si>
  <si>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</si>
  <si>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</si>
  <si>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</si>
  <si>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</si>
  <si>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</si>
  <si>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</si>
  <si>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</si>
  <si>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</si>
  <si>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</si>
  <si>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</si>
  <si>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</si>
  <si>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</si>
  <si>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</si>
  <si>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</si>
  <si>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</si>
  <si>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</si>
  <si>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</si>
  <si>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</si>
  <si>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</si>
  <si>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</si>
  <si>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</si>
  <si>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</si>
  <si>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</si>
  <si>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</si>
  <si>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</si>
  <si>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</si>
  <si>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</si>
  <si>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</si>
  <si>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</si>
  <si>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</si>
  <si>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</si>
  <si>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</si>
  <si>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</si>
  <si>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</si>
  <si>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</si>
  <si>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</si>
  <si>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</si>
  <si>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</si>
  <si>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</si>
  <si>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</si>
  <si>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</si>
  <si>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</si>
  <si>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</si>
  <si>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</si>
  <si>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</si>
  <si>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</si>
  <si>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</si>
  <si>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</si>
  <si>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</si>
  <si>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</si>
  <si>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</si>
  <si>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</si>
  <si>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</si>
  <si>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</si>
  <si>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</si>
  <si>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</si>
  <si>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</si>
  <si>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</si>
  <si>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</si>
  <si>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</si>
  <si>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</si>
  <si>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</si>
  <si>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</si>
  <si>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</si>
  <si>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</si>
  <si>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</si>
  <si>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</si>
  <si>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</si>
  <si>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</si>
  <si>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</si>
  <si>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</si>
  <si>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</si>
  <si>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</si>
  <si>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</si>
  <si>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</si>
  <si>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</si>
  <si>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</si>
  <si>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</si>
  <si>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</si>
  <si>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</si>
  <si>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</si>
  <si>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</si>
  <si>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</si>
  <si>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</si>
  <si>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</si>
  <si>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</si>
  <si>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</si>
  <si>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</si>
  <si>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</si>
  <si>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</si>
  <si>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</si>
  <si>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</si>
  <si>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</si>
  <si>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</si>
  <si>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</si>
  <si>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</si>
  <si>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</si>
  <si>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</si>
  <si>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</si>
  <si>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</si>
  <si>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</si>
  <si>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</si>
  <si>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</si>
  <si>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</si>
  <si>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</si>
  <si>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</si>
  <si>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</si>
  <si>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</si>
  <si>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</si>
  <si>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</si>
  <si>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</si>
  <si>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</si>
  <si>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</si>
  <si>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</si>
  <si>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</si>
  <si>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</si>
  <si>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</si>
  <si>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</si>
  <si>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</si>
  <si>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</si>
  <si>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</si>
  <si>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</si>
  <si>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</si>
  <si>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</si>
  <si>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</si>
  <si>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</si>
  <si>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</si>
  <si>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</si>
  <si>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</si>
  <si>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</si>
  <si>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</si>
  <si>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</si>
  <si>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</si>
  <si>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</si>
  <si>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</si>
  <si>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</si>
  <si>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</si>
  <si>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</si>
  <si>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</si>
  <si>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</si>
  <si>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</si>
  <si>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</si>
  <si>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</si>
  <si>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</si>
  <si>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</si>
  <si>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</si>
  <si>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</si>
  <si>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</si>
  <si>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</si>
  <si>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</si>
  <si>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</si>
  <si>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</si>
  <si>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</si>
  <si>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</si>
  <si>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</si>
  <si>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</si>
  <si>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</si>
  <si>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</si>
  <si>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</si>
  <si>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</si>
  <si>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</si>
  <si>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</si>
  <si>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</si>
  <si>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</si>
  <si>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</si>
  <si>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</si>
  <si>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</si>
  <si>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</si>
  <si>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</si>
  <si>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</si>
  <si>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</si>
  <si>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</si>
  <si>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</si>
  <si>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</si>
  <si>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</si>
  <si>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</si>
  <si>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</si>
  <si>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</si>
  <si>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</si>
  <si>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</si>
  <si>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</si>
  <si>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</si>
  <si>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</si>
  <si>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</si>
  <si>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</si>
  <si>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</si>
  <si>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</si>
  <si>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</si>
  <si>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</si>
  <si>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</si>
  <si>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</si>
  <si>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</si>
  <si>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</si>
  <si>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</si>
  <si>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</si>
  <si>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</si>
  <si>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</si>
  <si>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</si>
  <si>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</si>
  <si>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</si>
  <si>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</si>
  <si>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</si>
  <si>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</si>
  <si>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</si>
  <si>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</si>
  <si>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</si>
  <si>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</si>
  <si>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</si>
  <si>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</si>
  <si>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</si>
  <si>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</si>
  <si>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</si>
  <si>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</si>
  <si>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</si>
  <si>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</si>
  <si>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</si>
  <si>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</si>
  <si>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</si>
  <si>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</si>
  <si>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</si>
  <si>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</si>
  <si>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</si>
  <si>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</si>
  <si>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</si>
  <si>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</si>
  <si>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</si>
  <si>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</si>
  <si>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</si>
  <si>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</si>
  <si>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</si>
  <si>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</si>
  <si>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</si>
  <si>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</si>
  <si>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</si>
  <si>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</si>
  <si>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</si>
  <si>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</si>
  <si>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</si>
  <si>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</si>
  <si>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</si>
  <si>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</si>
  <si>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</si>
  <si>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</si>
  <si>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</si>
  <si>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</si>
  <si>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</si>
  <si>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</si>
  <si>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</si>
  <si>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</si>
  <si>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</si>
  <si>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</si>
  <si>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</si>
  <si>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</si>
  <si>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</si>
  <si>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</si>
  <si>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</si>
  <si>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</si>
  <si>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</si>
  <si>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</si>
  <si>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</si>
  <si>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</si>
  <si>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</si>
  <si>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</si>
  <si>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</si>
  <si>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</si>
  <si>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</si>
  <si>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</si>
  <si>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</si>
  <si>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</si>
  <si>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</si>
  <si>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</si>
  <si>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</si>
  <si>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</si>
  <si>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</si>
  <si>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</si>
  <si>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</si>
  <si>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</si>
  <si>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</si>
  <si>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</si>
  <si>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</si>
  <si>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</si>
  <si>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</si>
  <si>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</si>
  <si>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</si>
  <si>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</si>
  <si>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</si>
  <si>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</si>
  <si>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</si>
  <si>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</si>
  <si>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</si>
  <si>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</si>
  <si>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</si>
  <si>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</si>
  <si>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</si>
  <si>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</si>
  <si>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</si>
  <si>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</si>
  <si>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</si>
  <si>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</si>
  <si>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</si>
  <si>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</si>
  <si>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</si>
  <si>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</si>
  <si>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</si>
  <si>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</si>
  <si>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</si>
  <si>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</si>
  <si>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</si>
  <si>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</si>
  <si>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</si>
  <si>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</si>
  <si>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</si>
  <si>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</si>
  <si>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</si>
  <si>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</si>
  <si>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</si>
  <si>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</si>
  <si>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</si>
  <si>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</si>
  <si>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</si>
  <si>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</si>
  <si>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</si>
  <si>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</si>
  <si>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</si>
  <si>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</si>
  <si>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</si>
  <si>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</si>
  <si>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</si>
  <si>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</si>
  <si>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</si>
  <si>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</si>
  <si>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</si>
  <si>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</si>
  <si>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</si>
  <si>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</si>
  <si>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</si>
  <si>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</si>
  <si>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</si>
  <si>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</si>
  <si>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</si>
  <si>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</si>
  <si>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</si>
  <si>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</si>
  <si>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</si>
  <si>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</si>
  <si>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</si>
  <si>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</si>
  <si>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</si>
  <si>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</si>
  <si>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</si>
  <si>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</si>
  <si>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</si>
  <si>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</si>
  <si>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</si>
  <si>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</si>
  <si>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</si>
  <si>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</si>
  <si>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</si>
  <si>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</si>
  <si>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</si>
  <si>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</si>
  <si>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</si>
  <si>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</si>
  <si>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</si>
  <si>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</si>
  <si>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</si>
  <si>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</si>
  <si>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</si>
  <si>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</si>
  <si>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</si>
  <si>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</si>
  <si>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</si>
  <si>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</si>
  <si>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</si>
  <si>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</si>
  <si>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</si>
  <si>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</si>
  <si>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</si>
  <si>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</si>
  <si>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</si>
  <si>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</si>
  <si>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</si>
  <si>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</si>
  <si>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</si>
  <si>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</si>
  <si>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</si>
  <si>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</si>
  <si>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</si>
  <si>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</si>
  <si>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</si>
  <si>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</si>
  <si>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</si>
  <si>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</si>
  <si>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</si>
  <si>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</si>
  <si>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</si>
  <si>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</si>
  <si>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</si>
  <si>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</si>
  <si>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</si>
  <si>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</si>
  <si>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</si>
  <si>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</si>
  <si>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</si>
  <si>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</si>
  <si>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</si>
  <si>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</si>
  <si>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</si>
  <si>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</si>
  <si>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</si>
  <si>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</si>
  <si>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</si>
  <si>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</si>
  <si>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</si>
  <si>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</si>
  <si>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</si>
  <si>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</si>
  <si>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</si>
  <si>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</si>
  <si>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</si>
  <si>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</si>
  <si>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</si>
  <si>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</si>
  <si>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</si>
  <si>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</si>
  <si>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</si>
  <si>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</si>
  <si>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</si>
  <si>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</si>
  <si>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</si>
  <si>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</si>
  <si>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</si>
  <si>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</si>
  <si>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</si>
  <si>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</si>
  <si>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</si>
  <si>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</si>
  <si>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</si>
  <si>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</si>
  <si>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</si>
  <si>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</si>
  <si>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</si>
  <si>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</si>
  <si>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</si>
  <si>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</si>
  <si>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</si>
  <si>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</si>
  <si>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</si>
  <si>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</si>
  <si>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</si>
  <si>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</si>
  <si>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</si>
  <si>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</si>
  <si>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</si>
  <si>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</si>
  <si>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</si>
  <si>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</si>
  <si>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</si>
  <si>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</si>
  <si>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</si>
  <si>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</si>
  <si>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</si>
  <si>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</si>
  <si>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</si>
  <si>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</si>
  <si>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</si>
  <si>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</si>
  <si>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</si>
  <si>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</si>
  <si>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</si>
  <si>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</si>
  <si>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</si>
  <si>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</si>
  <si>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</si>
  <si>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</si>
  <si>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</si>
  <si>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</si>
  <si>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</si>
  <si>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</si>
  <si>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</si>
  <si>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</si>
  <si>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</si>
  <si>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</si>
  <si>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</si>
  <si>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</si>
  <si>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</si>
  <si>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</si>
  <si>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</si>
  <si>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</si>
  <si>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</si>
  <si>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</si>
  <si>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</si>
  <si>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</si>
  <si>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</si>
  <si>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</si>
  <si>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</si>
  <si>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</si>
  <si>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</si>
  <si>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</si>
  <si>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</si>
  <si>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</si>
  <si>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</si>
  <si>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</si>
  <si>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</si>
  <si>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</si>
  <si>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</si>
  <si>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</si>
  <si>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</si>
  <si>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</si>
  <si>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</si>
  <si>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</si>
  <si>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</si>
  <si>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</si>
  <si>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</si>
  <si>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</si>
  <si>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</si>
  <si>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</si>
  <si>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</si>
  <si>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</si>
  <si>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</si>
  <si>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</si>
  <si>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</si>
  <si>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</si>
  <si>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</si>
  <si>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</si>
  <si>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</si>
  <si>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</si>
  <si>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</si>
  <si>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</si>
  <si>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</si>
  <si>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</si>
  <si>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</si>
  <si>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</si>
  <si>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</si>
  <si>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</si>
  <si>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</si>
  <si>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</si>
  <si>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</si>
  <si>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</si>
  <si>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</si>
  <si>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</si>
  <si>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</si>
  <si>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</si>
  <si>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</si>
  <si>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</si>
  <si>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</si>
  <si>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</si>
  <si>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</si>
  <si>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</si>
  <si>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</si>
  <si>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</si>
  <si>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</si>
  <si>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</si>
  <si>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</si>
  <si>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</si>
  <si>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</si>
  <si>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</si>
  <si>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</si>
  <si>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</si>
  <si>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</si>
  <si>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</si>
  <si>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</si>
  <si>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</si>
  <si>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</si>
  <si>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</si>
  <si>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</si>
  <si>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</si>
  <si>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</si>
  <si>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</si>
  <si>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</si>
  <si>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</si>
  <si>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</si>
  <si>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</si>
  <si>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</si>
  <si>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</si>
  <si>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</si>
  <si>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</si>
  <si>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</si>
  <si>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</si>
  <si>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</si>
  <si>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</si>
  <si>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</si>
  <si>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</si>
  <si>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</si>
  <si>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</si>
  <si>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</si>
  <si>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</si>
  <si>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</si>
  <si>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</si>
  <si>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</si>
  <si>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</si>
  <si>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</si>
  <si>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</si>
  <si>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</si>
  <si>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</si>
  <si>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</si>
  <si>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</si>
  <si>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</si>
  <si>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</si>
  <si>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</si>
  <si>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</si>
  <si>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</si>
  <si>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</si>
  <si>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</si>
  <si>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</si>
  <si>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</si>
  <si>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</si>
  <si>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</si>
  <si>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</si>
  <si>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</si>
  <si>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</si>
  <si>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</si>
  <si>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</si>
  <si>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</si>
  <si>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</si>
  <si>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</si>
  <si>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</si>
  <si>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</si>
  <si>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</si>
  <si>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</si>
  <si>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</si>
  <si>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</si>
  <si>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</si>
  <si>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</si>
  <si>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</si>
  <si>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</si>
  <si>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</si>
  <si>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</si>
  <si>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</si>
  <si>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</si>
  <si>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</si>
  <si>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</si>
  <si>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</si>
  <si>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</si>
  <si>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</si>
  <si>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</si>
  <si>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</si>
  <si>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</si>
  <si>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</si>
  <si>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</si>
  <si>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</si>
  <si>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</si>
  <si>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</si>
  <si>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</si>
  <si>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</si>
  <si>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</si>
  <si>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</si>
  <si>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</si>
  <si>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</si>
  <si>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</si>
  <si>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</si>
  <si>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</si>
  <si>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</si>
  <si>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</si>
  <si>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</si>
  <si>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</si>
  <si>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</si>
  <si>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</si>
  <si>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</si>
  <si>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</si>
  <si>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</si>
  <si>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</si>
  <si>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</si>
  <si>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</si>
  <si>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</si>
  <si>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</si>
  <si>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</si>
  <si>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</si>
  <si>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</si>
  <si>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</si>
  <si>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</si>
  <si>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</si>
  <si>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</si>
  <si>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</si>
  <si>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</si>
  <si>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</si>
  <si>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</si>
  <si>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</si>
  <si>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</si>
  <si>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</si>
  <si>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</si>
  <si>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</si>
  <si>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</si>
  <si>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</si>
  <si>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</si>
  <si>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</si>
  <si>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</si>
  <si>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</si>
  <si>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</si>
  <si>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</si>
  <si>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</si>
  <si>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</si>
  <si>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</si>
  <si>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</si>
  <si>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</si>
  <si>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</si>
  <si>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</si>
  <si>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</si>
  <si>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</si>
  <si>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</si>
  <si>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</si>
  <si>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</si>
  <si>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</si>
  <si>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</si>
  <si>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</si>
  <si>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</si>
  <si>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</si>
  <si>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</si>
  <si>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</si>
  <si>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</si>
  <si>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</si>
  <si>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</si>
  <si>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</si>
  <si>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</si>
  <si>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</si>
  <si>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</si>
  <si>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</si>
  <si>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</si>
  <si>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</si>
  <si>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</si>
  <si>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</si>
  <si>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</si>
  <si>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</si>
  <si>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</si>
  <si>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</si>
  <si>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</si>
  <si>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</si>
  <si>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</si>
  <si>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</si>
  <si>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</si>
  <si>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</si>
  <si>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</si>
  <si>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</si>
  <si>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</si>
  <si>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</si>
  <si>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</si>
  <si>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</si>
  <si>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</si>
  <si>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</si>
  <si>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</si>
  <si>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</si>
  <si>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</si>
  <si>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</si>
  <si>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</si>
  <si>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</si>
  <si>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</si>
  <si>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</si>
  <si>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</si>
  <si>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</si>
  <si>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</si>
  <si>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</si>
  <si>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</si>
  <si>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</si>
  <si>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</si>
  <si>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</si>
  <si>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</si>
  <si>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</si>
  <si>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</si>
  <si>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</si>
  <si>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</si>
  <si>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</si>
  <si>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</si>
  <si>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</si>
  <si>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</si>
  <si>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</si>
  <si>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</si>
  <si>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</si>
  <si>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</si>
  <si>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</si>
  <si>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</si>
  <si>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</si>
  <si>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</si>
  <si>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</si>
  <si>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</si>
  <si>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</si>
  <si>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</si>
  <si>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</si>
  <si>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</si>
  <si>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</si>
  <si>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</si>
  <si>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</si>
  <si>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</si>
  <si>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</si>
  <si>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</si>
  <si>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</si>
  <si>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</si>
  <si>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</si>
  <si>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</si>
  <si>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</si>
  <si>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</si>
  <si>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</si>
  <si>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</si>
  <si>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</si>
  <si>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</si>
  <si>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</si>
  <si>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</si>
  <si>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</si>
  <si>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</si>
  <si>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</si>
  <si>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</si>
  <si>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</si>
  <si>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</si>
  <si>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</si>
  <si>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</si>
  <si>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</si>
  <si>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</si>
  <si>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</si>
  <si>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</si>
  <si>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</si>
  <si>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</si>
  <si>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</si>
  <si>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</si>
  <si>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</si>
  <si>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</si>
  <si>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</si>
  <si>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</si>
  <si>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</si>
  <si>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</si>
  <si>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</si>
  <si>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</si>
  <si>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</si>
  <si>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</si>
  <si>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</si>
  <si>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</si>
  <si>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</si>
  <si>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</si>
  <si>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</si>
  <si>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</si>
  <si>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</si>
  <si>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</si>
  <si>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</si>
  <si>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</si>
  <si>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</si>
  <si>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</si>
  <si>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</si>
  <si>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</si>
  <si>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</si>
  <si>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</si>
  <si>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</si>
  <si>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</si>
  <si>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</si>
  <si>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</si>
  <si>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</si>
  <si>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</si>
  <si>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</si>
  <si>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</si>
  <si>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</si>
  <si>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</si>
  <si>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</si>
  <si>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</si>
  <si>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</si>
  <si>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</si>
  <si>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</si>
  <si>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</si>
  <si>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</si>
  <si>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</si>
  <si>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</si>
  <si>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</si>
  <si>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</si>
  <si>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</si>
  <si>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</si>
  <si>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</si>
  <si>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</si>
  <si>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</si>
  <si>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</si>
  <si>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</si>
  <si>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</si>
  <si>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</si>
  <si>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</si>
  <si>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</si>
  <si>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</si>
  <si>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</si>
  <si>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</si>
  <si>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</si>
  <si>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</si>
  <si>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</si>
  <si>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</si>
  <si>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</si>
  <si>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</si>
  <si>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</si>
  <si>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</si>
  <si>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</si>
  <si>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</si>
  <si>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</si>
  <si>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</si>
  <si>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</si>
  <si>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</si>
  <si>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</si>
  <si>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</si>
  <si>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</si>
  <si>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</si>
  <si>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</si>
  <si>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</si>
  <si>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</si>
  <si>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</si>
  <si>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</si>
  <si>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</si>
  <si>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</si>
  <si>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</si>
  <si>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</si>
  <si>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</si>
  <si>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</si>
  <si>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</si>
  <si>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</si>
  <si>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</si>
  <si>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</si>
  <si>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</si>
  <si>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</si>
  <si>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</si>
  <si>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</si>
  <si>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</si>
  <si>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</si>
  <si>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</si>
  <si>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</si>
  <si>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</si>
  <si>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</si>
  <si>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</si>
  <si>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</si>
  <si>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</si>
  <si>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</si>
  <si>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</si>
  <si>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</si>
  <si>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</si>
  <si>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</si>
  <si>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</si>
  <si>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</si>
  <si>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</si>
  <si>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</si>
  <si>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</si>
  <si>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</si>
  <si>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</si>
  <si>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</si>
  <si>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</si>
  <si>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</si>
  <si>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</si>
  <si>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</si>
  <si>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</si>
  <si>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</si>
  <si>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</si>
  <si>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</si>
  <si>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</si>
  <si>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</si>
  <si>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</si>
  <si>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</si>
  <si>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</si>
  <si>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</si>
  <si>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</si>
  <si>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</si>
  <si>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</si>
  <si>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</si>
  <si>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</si>
  <si>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</si>
  <si>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</si>
  <si>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</si>
  <si>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</si>
  <si>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</si>
  <si>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</si>
  <si>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</si>
  <si>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</si>
  <si>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</si>
  <si>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</si>
  <si>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</si>
  <si>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</si>
  <si>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</si>
  <si>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</si>
  <si>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</si>
  <si>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</si>
  <si>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</si>
  <si>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</si>
  <si>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</si>
  <si>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</si>
  <si>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</si>
  <si>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</si>
  <si>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</si>
  <si>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</si>
  <si>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</si>
  <si>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</si>
  <si>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</si>
  <si>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</si>
  <si>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</si>
  <si>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</si>
  <si>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</si>
  <si>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</si>
  <si>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</si>
  <si>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</si>
  <si>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</si>
  <si>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</si>
  <si>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</si>
  <si>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</si>
  <si>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</si>
  <si>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</si>
  <si>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</si>
  <si>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</si>
  <si>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</si>
  <si>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</si>
  <si>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</si>
  <si>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</si>
  <si>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</si>
  <si>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</si>
  <si>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</si>
  <si>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</si>
  <si>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</si>
  <si>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</si>
  <si>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</si>
  <si>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</si>
  <si>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</si>
  <si>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</si>
  <si>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</si>
  <si>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</si>
  <si>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</si>
  <si>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</si>
  <si>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</si>
  <si>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</si>
  <si>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</si>
  <si>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</si>
  <si>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</si>
  <si>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</si>
  <si>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</si>
  <si>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</si>
  <si>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</si>
  <si>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</si>
  <si>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</si>
  <si>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</si>
  <si>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</si>
  <si>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</si>
  <si>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</si>
  <si>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</si>
  <si>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</si>
  <si>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</si>
  <si>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</si>
  <si>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</si>
  <si>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</si>
  <si>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</si>
  <si>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</si>
  <si>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</si>
  <si>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</si>
  <si>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</si>
  <si>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</si>
  <si>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</si>
  <si>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</si>
  <si>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</si>
  <si>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</si>
  <si>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</si>
  <si>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</si>
  <si>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</si>
  <si>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</si>
  <si>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</si>
  <si>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</si>
  <si>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</si>
  <si>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</si>
  <si>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</si>
  <si>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</si>
  <si>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</si>
  <si>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</si>
  <si>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</si>
  <si>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</si>
  <si>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</si>
  <si>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</si>
  <si>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</si>
  <si>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</si>
  <si>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</si>
  <si>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</si>
  <si>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</si>
  <si>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</si>
  <si>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</si>
  <si>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</si>
  <si>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</si>
  <si>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</si>
  <si>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</si>
  <si>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</si>
  <si>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</si>
  <si>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</si>
  <si>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</si>
  <si>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</si>
  <si>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</si>
  <si>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</si>
  <si>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</si>
  <si>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</si>
  <si>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</si>
  <si>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</si>
  <si>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</si>
  <si>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</si>
  <si>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</si>
  <si>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</si>
  <si>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</si>
  <si>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</si>
  <si>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</si>
  <si>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</si>
  <si>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</si>
  <si>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</si>
  <si>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</si>
  <si>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</si>
  <si>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</si>
  <si>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</si>
  <si>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</si>
  <si>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</si>
  <si>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</si>
  <si>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</si>
  <si>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</si>
  <si>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</si>
  <si>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</si>
  <si>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</si>
  <si>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</si>
  <si>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</si>
  <si>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</si>
  <si>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</si>
  <si>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</si>
  <si>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</si>
  <si>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</si>
  <si>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</si>
  <si>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</si>
  <si>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</si>
  <si>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</si>
  <si>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</si>
  <si>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</si>
  <si>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</si>
  <si>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</si>
  <si>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</si>
  <si>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</si>
  <si>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</si>
  <si>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</si>
  <si>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</si>
  <si>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</si>
  <si>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</si>
  <si>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</si>
  <si>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</si>
  <si>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</si>
  <si>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</si>
  <si>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</si>
  <si>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</si>
  <si>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</si>
  <si>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</si>
  <si>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</si>
  <si>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</si>
  <si>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</si>
  <si>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</si>
  <si>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</si>
  <si>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</si>
  <si>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</si>
  <si>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</si>
  <si>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</si>
  <si>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</si>
  <si>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</si>
  <si>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</si>
  <si>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</si>
  <si>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</si>
  <si>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</si>
  <si>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</si>
  <si>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</si>
  <si>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</si>
  <si>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</si>
  <si>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</si>
  <si>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</si>
  <si>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</si>
  <si>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</si>
  <si>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</si>
  <si>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</si>
  <si>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</si>
  <si>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</si>
  <si>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</si>
  <si>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</si>
  <si>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</si>
  <si>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</si>
  <si>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</si>
  <si>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</si>
  <si>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</si>
  <si>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</si>
  <si>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</si>
  <si>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</si>
  <si>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</si>
  <si>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</si>
  <si>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</si>
  <si>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</si>
  <si>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</si>
  <si>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</si>
  <si>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</si>
  <si>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</si>
  <si>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</si>
  <si>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</si>
  <si>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</si>
  <si>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</si>
  <si>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</si>
  <si>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</si>
  <si>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</si>
  <si>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</si>
  <si>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</si>
  <si>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</si>
  <si>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</si>
  <si>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</si>
  <si>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</si>
  <si>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</si>
  <si>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</si>
  <si>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</si>
  <si>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</si>
  <si>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</si>
  <si>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</si>
  <si>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</si>
  <si>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</si>
  <si>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</si>
  <si>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</si>
  <si>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</si>
  <si>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</si>
  <si>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</si>
  <si>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</si>
  <si>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</si>
  <si>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</si>
  <si>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</si>
  <si>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</si>
  <si>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</si>
  <si>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</si>
  <si>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</si>
  <si>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</si>
  <si>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</si>
  <si>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</si>
  <si>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</si>
  <si>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</si>
  <si>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</si>
  <si>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</si>
  <si>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</si>
  <si>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</si>
  <si>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</si>
  <si>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</si>
  <si>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</si>
  <si>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</si>
  <si>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</si>
  <si>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</si>
  <si>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</si>
  <si>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</si>
  <si>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</si>
  <si>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</si>
  <si>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</si>
  <si>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</si>
  <si>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</si>
  <si>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</si>
  <si>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</si>
  <si>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</si>
  <si>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</si>
  <si>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</si>
  <si>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</si>
  <si>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</si>
  <si>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</si>
  <si>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</si>
  <si>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</si>
  <si>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</si>
  <si>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</si>
  <si>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</si>
  <si>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</si>
  <si>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</si>
  <si>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</si>
  <si>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</si>
  <si>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</si>
  <si>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</si>
  <si>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</si>
  <si>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</si>
  <si>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</si>
  <si>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</si>
  <si>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</si>
  <si>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</si>
  <si>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</si>
  <si>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</si>
  <si>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</si>
  <si>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</si>
  <si>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</si>
  <si>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</si>
  <si>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</si>
  <si>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</si>
  <si>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</si>
  <si>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</si>
  <si>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</si>
  <si>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</si>
  <si>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</si>
  <si>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</si>
  <si>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</si>
  <si>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</si>
  <si>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</si>
  <si>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</si>
  <si>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</si>
  <si>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</si>
  <si>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</si>
  <si>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</si>
  <si>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</si>
  <si>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</si>
  <si>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</si>
  <si>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</si>
  <si>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</si>
  <si>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</si>
  <si>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</si>
  <si>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</si>
  <si>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</si>
  <si>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</si>
  <si>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</si>
  <si>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</si>
  <si>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</si>
  <si>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</si>
  <si>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</si>
  <si>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</si>
  <si>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</si>
  <si>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</si>
  <si>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</si>
  <si>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</si>
  <si>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</si>
  <si>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</si>
  <si>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</si>
  <si>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</si>
  <si>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</si>
  <si>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</si>
  <si>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</si>
  <si>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</si>
  <si>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</si>
  <si>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</si>
  <si>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</si>
  <si>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</si>
  <si>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</si>
  <si>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</si>
  <si>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</si>
  <si>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</si>
  <si>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</si>
  <si>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</si>
  <si>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</si>
  <si>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</si>
  <si>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</si>
  <si>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</si>
  <si>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</si>
  <si>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</si>
  <si>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</si>
  <si>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</si>
  <si>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</si>
  <si>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</si>
  <si>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</si>
  <si>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</si>
  <si>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</si>
  <si>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</si>
  <si>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</si>
  <si>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</si>
  <si>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</si>
  <si>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</si>
  <si>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</si>
  <si>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</si>
  <si>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</si>
  <si>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</si>
  <si>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</si>
  <si>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</si>
  <si>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</si>
  <si>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</si>
  <si>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</si>
  <si>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</si>
  <si>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</si>
  <si>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</si>
  <si>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</si>
  <si>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</si>
  <si>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</si>
  <si>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</si>
  <si>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</si>
  <si>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</si>
  <si>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</si>
  <si>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</si>
  <si>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</si>
  <si>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</si>
  <si>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</si>
  <si>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</si>
  <si>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</si>
  <si>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</si>
  <si>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</si>
  <si>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</si>
  <si>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</si>
  <si>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</si>
  <si>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</si>
  <si>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</si>
  <si>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</si>
  <si>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</si>
  <si>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</si>
  <si>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</si>
  <si>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</si>
  <si>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</si>
  <si>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</si>
  <si>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</si>
  <si>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</si>
  <si>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</si>
  <si>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</si>
  <si>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</si>
  <si>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</si>
  <si>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</si>
  <si>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</si>
  <si>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</si>
  <si>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</si>
  <si>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</si>
  <si>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</si>
  <si>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</si>
  <si>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</si>
  <si>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</si>
  <si>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</si>
  <si>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</si>
  <si>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</si>
  <si>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</si>
  <si>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</si>
  <si>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</si>
  <si>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</si>
  <si>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</si>
  <si>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</si>
  <si>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</si>
  <si>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</si>
  <si>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</si>
  <si>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</si>
  <si>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</si>
  <si>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</si>
  <si>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</si>
  <si>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</si>
  <si>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</si>
  <si>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</si>
  <si>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</si>
  <si>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</si>
  <si>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</si>
  <si>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</si>
  <si>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</si>
  <si>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</si>
  <si>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</si>
  <si>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</si>
  <si>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</si>
  <si>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</si>
  <si>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</si>
  <si>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</si>
  <si>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</si>
  <si>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</si>
  <si>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</si>
  <si>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</si>
  <si>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</si>
  <si>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</si>
  <si>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</si>
  <si>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</si>
  <si>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</si>
  <si>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</si>
  <si>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</si>
  <si>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</si>
  <si>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</si>
  <si>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</si>
  <si>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</si>
  <si>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</si>
  <si>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</si>
  <si>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</si>
  <si>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</si>
  <si>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</si>
  <si>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</si>
  <si>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</si>
  <si>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</si>
  <si>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</si>
  <si>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</si>
  <si>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</si>
  <si>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</si>
  <si>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</si>
  <si>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</si>
  <si>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</si>
  <si>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</si>
  <si>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</si>
  <si>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</si>
  <si>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</si>
  <si>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</si>
  <si>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</si>
  <si>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</si>
  <si>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</si>
  <si>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</si>
  <si>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</si>
  <si>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</si>
  <si>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</si>
  <si>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</si>
  <si>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</si>
  <si>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</si>
  <si>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</si>
  <si>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</si>
  <si>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</si>
  <si>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</si>
  <si>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</si>
  <si>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</si>
  <si>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</si>
  <si>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</si>
  <si>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</si>
  <si>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</si>
  <si>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</si>
  <si>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</si>
  <si>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</si>
  <si>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</si>
  <si>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</si>
  <si>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</si>
  <si>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</si>
  <si>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</si>
  <si>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</si>
  <si>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</si>
  <si>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</si>
  <si>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</si>
  <si>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</si>
  <si>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</si>
  <si>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</si>
  <si>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</si>
  <si>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</si>
  <si>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</si>
  <si>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</si>
  <si>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</si>
  <si>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</si>
  <si>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</si>
  <si>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</si>
  <si>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</si>
  <si>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</si>
  <si>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</si>
  <si>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</si>
  <si>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</si>
  <si>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</si>
  <si>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</si>
  <si>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</si>
  <si>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</si>
  <si>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</si>
  <si>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</si>
  <si>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</si>
  <si>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</si>
  <si>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</si>
  <si>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</si>
  <si>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</si>
  <si>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</si>
  <si>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</si>
  <si>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</si>
  <si>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</si>
  <si>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</si>
  <si>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</si>
  <si>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</si>
  <si>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</si>
  <si>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</si>
  <si>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</si>
  <si>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</si>
  <si>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</si>
  <si>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</si>
  <si>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</si>
  <si>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</si>
  <si>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</si>
  <si>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</si>
  <si>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</si>
  <si>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</si>
  <si>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</si>
  <si>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</si>
  <si>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</si>
  <si>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</si>
  <si>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</si>
  <si>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</si>
  <si>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</si>
  <si>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</si>
  <si>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</si>
  <si>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</si>
  <si>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</si>
  <si>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</si>
  <si>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</si>
  <si>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</si>
  <si>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</si>
  <si>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</si>
  <si>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</si>
  <si>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</si>
  <si>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</si>
  <si>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</si>
  <si>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</si>
  <si>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</si>
  <si>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</si>
  <si>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</si>
  <si>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</si>
  <si>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</si>
  <si>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</si>
  <si>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</si>
  <si>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</si>
  <si>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</si>
  <si>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</si>
  <si>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</si>
  <si>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</si>
  <si>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</si>
  <si>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</si>
  <si>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</si>
  <si>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</si>
  <si>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</si>
  <si>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</si>
  <si>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</si>
  <si>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</si>
  <si>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</si>
  <si>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</si>
  <si>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</si>
  <si>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</si>
  <si>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</si>
  <si>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</si>
  <si>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</si>
  <si>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</si>
  <si>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</si>
  <si>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</si>
  <si>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</si>
  <si>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</si>
  <si>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</si>
  <si>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</si>
  <si>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</si>
  <si>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</si>
  <si>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</si>
  <si>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</si>
  <si>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</si>
  <si>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</si>
  <si>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</si>
  <si>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</si>
  <si>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</si>
  <si>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</si>
  <si>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</si>
  <si>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</si>
  <si>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</si>
  <si>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</si>
  <si>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</si>
  <si>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</si>
  <si>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</si>
  <si>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</si>
  <si>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</si>
  <si>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</si>
  <si>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</si>
  <si>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</si>
  <si>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</si>
  <si>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</si>
  <si>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</si>
  <si>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</si>
  <si>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</si>
  <si>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</si>
  <si>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</si>
  <si>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</si>
  <si>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</si>
  <si>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</si>
  <si>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</si>
  <si>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</si>
  <si>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</si>
  <si>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</si>
  <si>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</si>
  <si>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</si>
  <si>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</si>
  <si>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</si>
  <si>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</si>
  <si>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</si>
  <si>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</si>
  <si>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</si>
  <si>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</si>
  <si>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</si>
  <si>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</si>
  <si>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</si>
  <si>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</si>
  <si>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</si>
  <si>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</si>
  <si>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</si>
  <si>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</si>
  <si>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</si>
  <si>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</si>
  <si>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</si>
  <si>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</si>
  <si>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</si>
  <si>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</si>
  <si>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</si>
  <si>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</si>
  <si>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</si>
  <si>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</si>
  <si>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</si>
  <si>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</si>
  <si>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</si>
  <si>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</si>
  <si>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</si>
  <si>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</si>
  <si>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</si>
  <si>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</si>
  <si>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</si>
  <si>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</si>
  <si>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</si>
  <si>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</si>
  <si>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</si>
  <si>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</si>
  <si>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</si>
  <si>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</si>
  <si>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</si>
  <si>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</si>
  <si>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</si>
  <si>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</si>
  <si>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</si>
  <si>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</si>
  <si>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</si>
  <si>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</si>
  <si>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</si>
  <si>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</si>
  <si>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</si>
  <si>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</si>
  <si>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</si>
  <si>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</si>
  <si>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</si>
  <si>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</si>
  <si>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</si>
  <si>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</si>
  <si>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</si>
  <si>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</si>
  <si>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</si>
  <si>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</si>
  <si>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</si>
  <si>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</si>
  <si>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</si>
  <si>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</si>
  <si>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</si>
  <si>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</si>
  <si>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</si>
  <si>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</si>
  <si>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</si>
  <si>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</si>
  <si>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</si>
  <si>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</si>
  <si>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</si>
  <si>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</si>
  <si>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</si>
  <si>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</si>
  <si>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</si>
  <si>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</si>
  <si>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</si>
  <si>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</si>
  <si>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</si>
  <si>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</si>
  <si>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</si>
  <si>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</si>
  <si>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</si>
  <si>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</si>
  <si>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</si>
  <si>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</si>
  <si>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</si>
  <si>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</si>
  <si>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</si>
  <si>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</si>
  <si>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</si>
  <si>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</si>
  <si>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</si>
  <si>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</si>
  <si>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</si>
  <si>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</si>
  <si>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</si>
  <si>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</si>
  <si>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</si>
  <si>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</si>
  <si>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</si>
  <si>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</si>
  <si>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</si>
  <si>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</si>
  <si>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</si>
  <si>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</si>
  <si>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</si>
  <si>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</si>
  <si>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</si>
  <si>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</si>
  <si>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</si>
  <si>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</si>
  <si>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</si>
  <si>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</si>
  <si>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</si>
  <si>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</si>
  <si>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</si>
  <si>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</si>
  <si>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</si>
  <si>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</si>
  <si>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</si>
  <si>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</si>
  <si>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</si>
  <si>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</si>
  <si>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</si>
  <si>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</si>
  <si>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</si>
  <si>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</si>
  <si>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</si>
  <si>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</si>
  <si>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</si>
  <si>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</si>
  <si>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</si>
  <si>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</si>
  <si>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</si>
  <si>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</si>
  <si>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</si>
  <si>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</si>
  <si>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</si>
  <si>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</si>
  <si>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</si>
  <si>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</si>
  <si>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</si>
  <si>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</si>
  <si>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</si>
  <si>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</si>
  <si>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</si>
  <si>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</si>
  <si>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</si>
  <si>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</si>
  <si>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</si>
  <si>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</si>
  <si>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</si>
  <si>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</si>
  <si>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</si>
  <si>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</si>
  <si>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</si>
  <si>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</si>
  <si>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</si>
  <si>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</si>
  <si>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</si>
  <si>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</si>
  <si>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</si>
  <si>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</si>
  <si>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</si>
  <si>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</si>
  <si>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</si>
  <si>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</si>
  <si>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</si>
  <si>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</si>
  <si>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</si>
  <si>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</si>
  <si>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</si>
  <si>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</si>
  <si>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</si>
  <si>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</si>
  <si>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</si>
  <si>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</si>
  <si>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</si>
  <si>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</si>
  <si>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</si>
  <si>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</si>
  <si>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</si>
  <si>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</si>
  <si>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</si>
  <si>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</si>
  <si>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</si>
  <si>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</si>
  <si>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</si>
  <si>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</si>
  <si>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</si>
  <si>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</si>
  <si>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</si>
  <si>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</si>
  <si>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</si>
  <si>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</si>
  <si>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</si>
  <si>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</si>
  <si>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</si>
  <si>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</si>
  <si>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</si>
  <si>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</si>
  <si>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</si>
  <si>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</si>
  <si>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</si>
  <si>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</si>
  <si>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</si>
  <si>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</si>
  <si>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</si>
  <si>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</si>
  <si>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</si>
  <si>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</si>
  <si>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</si>
  <si>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</si>
  <si>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</si>
  <si>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</si>
  <si>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</si>
  <si>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</si>
  <si>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</si>
  <si>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</si>
  <si>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</si>
  <si>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</si>
  <si>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</si>
  <si>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</si>
  <si>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</si>
  <si>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</si>
  <si>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</si>
  <si>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</si>
  <si>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</si>
  <si>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</si>
  <si>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</si>
  <si>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</si>
  <si>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</si>
  <si>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</si>
  <si>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</si>
  <si>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</si>
  <si>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</si>
  <si>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</si>
  <si>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</si>
  <si>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</si>
  <si>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</si>
  <si>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</si>
  <si>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</si>
  <si>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</si>
  <si>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</si>
  <si>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</si>
  <si>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</si>
  <si>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</si>
  <si>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</si>
  <si>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</si>
  <si>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</si>
  <si>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</si>
  <si>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</si>
  <si>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</si>
  <si>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</si>
  <si>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</si>
  <si>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</si>
  <si>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</si>
  <si>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</si>
  <si>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</si>
  <si>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</si>
  <si>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</si>
  <si>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</si>
  <si>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</si>
  <si>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</si>
  <si>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</si>
  <si>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</si>
  <si>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</si>
  <si>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</si>
  <si>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</si>
  <si>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</si>
  <si>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</si>
  <si>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</si>
  <si>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</si>
  <si>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</si>
  <si>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</si>
  <si>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</si>
  <si>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</si>
  <si>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</si>
  <si>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</si>
  <si>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</si>
  <si>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</si>
  <si>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</si>
  <si>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</si>
  <si>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</si>
  <si>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</si>
  <si>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</si>
  <si>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</si>
  <si>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</si>
  <si>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</si>
  <si>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</si>
  <si>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</si>
  <si>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</si>
  <si>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</si>
  <si>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</si>
  <si>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</si>
  <si>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</si>
  <si>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</si>
  <si>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</si>
  <si>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</si>
  <si>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</si>
  <si>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</si>
  <si>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</si>
  <si>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</si>
  <si>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</si>
  <si>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</si>
  <si>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</si>
  <si>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</si>
  <si>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</si>
  <si>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</si>
  <si>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</si>
  <si>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</si>
  <si>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</si>
  <si>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</si>
  <si>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</si>
  <si>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</si>
  <si>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</si>
  <si>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</si>
  <si>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</si>
  <si>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</si>
  <si>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</si>
  <si>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</si>
  <si>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</si>
  <si>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</si>
  <si>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</si>
  <si>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</si>
  <si>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</si>
  <si>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</si>
  <si>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</si>
  <si>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</si>
  <si>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</si>
  <si>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</si>
  <si>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</si>
  <si>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</si>
  <si>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</si>
  <si>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</si>
  <si>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</si>
  <si>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</si>
  <si>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</si>
  <si>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</si>
  <si>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</si>
  <si>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</si>
  <si>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</si>
  <si>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</si>
  <si>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</si>
  <si>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</si>
  <si>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</si>
  <si>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</si>
  <si>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</si>
  <si>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</si>
  <si>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</si>
  <si>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</si>
  <si>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</si>
  <si>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</si>
  <si>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</si>
  <si>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</si>
  <si>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</si>
  <si>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</si>
  <si>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</si>
  <si>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</si>
  <si>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</si>
  <si>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</si>
  <si>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</si>
  <si>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</si>
  <si>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</si>
  <si>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</si>
  <si>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</si>
  <si>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</si>
  <si>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</si>
  <si>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</si>
  <si>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</si>
  <si>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</si>
  <si>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</si>
  <si>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</si>
  <si>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</si>
  <si>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</si>
  <si>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</si>
  <si>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</si>
  <si>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</si>
  <si>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</si>
  <si>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</si>
  <si>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</si>
  <si>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</si>
  <si>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</si>
  <si>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</si>
  <si>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</si>
  <si>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</si>
  <si>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</si>
  <si>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</si>
  <si>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</si>
  <si>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</si>
  <si>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</si>
  <si>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</si>
  <si>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</si>
  <si>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</si>
  <si>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</si>
  <si>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</si>
  <si>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</si>
  <si>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</si>
  <si>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</si>
  <si>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</si>
  <si>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</si>
  <si>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</si>
  <si>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</si>
  <si>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</si>
  <si>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</si>
  <si>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</si>
  <si>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</si>
  <si>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</si>
  <si>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</si>
  <si>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</si>
  <si>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</si>
  <si>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</si>
  <si>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</si>
  <si>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</si>
  <si>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</si>
  <si>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</si>
  <si>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</si>
  <si>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</si>
  <si>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</si>
  <si>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</si>
  <si>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</si>
  <si>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</si>
  <si>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</si>
  <si>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</si>
  <si>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</si>
  <si>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</si>
  <si>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</si>
  <si>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</si>
  <si>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</si>
  <si>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</si>
  <si>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</si>
  <si>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</si>
  <si>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</si>
  <si>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</si>
  <si>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</si>
  <si>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</si>
  <si>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</si>
  <si>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</si>
  <si>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</si>
  <si>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</si>
  <si>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</si>
  <si>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</si>
  <si>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</si>
  <si>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</si>
  <si>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</si>
  <si>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</si>
  <si>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</si>
  <si>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</si>
  <si>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</si>
  <si>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</si>
  <si>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</si>
  <si>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</si>
  <si>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</si>
  <si>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</si>
  <si>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</si>
  <si>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</si>
  <si>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</si>
  <si>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</si>
  <si>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</si>
  <si>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</si>
  <si>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</si>
  <si>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</si>
  <si>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</si>
  <si>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</si>
  <si>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</si>
  <si>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</si>
  <si>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</si>
  <si>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</si>
  <si>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</si>
  <si>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</si>
  <si>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</si>
  <si>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</si>
  <si>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</si>
  <si>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</si>
  <si>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</si>
  <si>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</si>
  <si>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</si>
  <si>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</si>
  <si>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</si>
  <si>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</si>
  <si>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</si>
  <si>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</si>
  <si>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</si>
  <si>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</si>
  <si>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</si>
  <si>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</si>
  <si>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</si>
  <si>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</si>
  <si>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</si>
  <si>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</si>
  <si>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</si>
  <si>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</si>
  <si>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</si>
  <si>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</si>
  <si>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</si>
  <si>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</si>
  <si>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</si>
  <si>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</si>
  <si>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</si>
  <si>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</si>
  <si>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</si>
  <si>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</si>
  <si>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</si>
  <si>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</si>
  <si>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</si>
  <si>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</si>
  <si>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</si>
  <si>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</si>
  <si>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</si>
  <si>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</si>
  <si>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</si>
  <si>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</si>
  <si>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</si>
  <si>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</si>
  <si>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</si>
  <si>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</si>
  <si>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</si>
  <si>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</si>
  <si>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</si>
  <si>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</si>
  <si>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</si>
  <si>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</si>
  <si>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</si>
  <si>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</si>
  <si>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</si>
  <si>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</si>
  <si>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</si>
  <si>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</si>
  <si>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</si>
  <si>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</si>
  <si>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</si>
  <si>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</si>
  <si>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</si>
  <si>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</si>
  <si>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</si>
  <si>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</si>
  <si>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</si>
  <si>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</si>
  <si>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</si>
  <si>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</si>
  <si>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</si>
  <si>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</si>
  <si>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</si>
  <si>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</si>
  <si>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</si>
  <si>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</si>
  <si>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</si>
  <si>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</si>
  <si>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</si>
  <si>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</si>
  <si>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</si>
  <si>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</si>
  <si>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</si>
  <si>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</si>
  <si>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</si>
  <si>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</si>
  <si>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</si>
  <si>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</si>
  <si>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</si>
  <si>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</si>
  <si>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</si>
  <si>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</si>
  <si>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</si>
  <si>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</si>
  <si>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</si>
  <si>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</si>
  <si>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</si>
  <si>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</si>
  <si>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</si>
  <si>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</si>
  <si>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</si>
  <si>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</si>
  <si>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</si>
  <si>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</si>
  <si>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</si>
  <si>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</si>
  <si>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</si>
  <si>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</si>
  <si>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</si>
  <si>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</si>
  <si>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</si>
  <si>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</si>
  <si>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</si>
  <si>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</si>
  <si>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</si>
  <si>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</si>
  <si>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</si>
  <si>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</si>
  <si>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</si>
  <si>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</si>
  <si>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</si>
  <si>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</si>
  <si>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</si>
  <si>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</si>
  <si>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</si>
  <si>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</si>
  <si>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</si>
  <si>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</si>
  <si>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</si>
  <si>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</si>
  <si>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</si>
  <si>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</si>
  <si>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</si>
  <si>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</si>
  <si>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</si>
  <si>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</si>
  <si>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</si>
  <si>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</si>
  <si>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</si>
  <si>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</si>
  <si>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</si>
  <si>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</si>
  <si>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</si>
  <si>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</si>
  <si>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</si>
  <si>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</si>
  <si>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</si>
  <si>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</si>
  <si>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</si>
  <si>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</si>
  <si>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</si>
  <si>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</si>
  <si>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</si>
  <si>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</si>
  <si>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</si>
  <si>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</si>
  <si>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</si>
  <si>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</si>
  <si>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</si>
  <si>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</si>
  <si>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</si>
  <si>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</si>
  <si>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</si>
  <si>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</si>
  <si>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</si>
  <si>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</si>
  <si>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</si>
  <si>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</si>
  <si>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</si>
  <si>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</si>
  <si>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</si>
  <si>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</si>
  <si>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</si>
  <si>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</si>
  <si>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</si>
  <si>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</si>
  <si>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</si>
  <si>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</si>
  <si>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</si>
  <si>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</si>
  <si>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</si>
  <si>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</si>
  <si>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</si>
  <si>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</si>
  <si>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</si>
  <si>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</si>
  <si>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</si>
  <si>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</si>
  <si>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</si>
  <si>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</si>
  <si>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</si>
  <si>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</si>
  <si>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</si>
  <si>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</si>
  <si>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</si>
  <si>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</si>
  <si>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</si>
  <si>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</si>
  <si>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</si>
  <si>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</si>
  <si>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</si>
  <si>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</si>
  <si>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</si>
  <si>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</si>
  <si>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</si>
  <si>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</si>
  <si>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</si>
  <si>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</si>
  <si>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</si>
  <si>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</si>
  <si>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</si>
  <si>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</si>
  <si>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</si>
  <si>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</si>
  <si>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</si>
  <si>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</si>
  <si>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</si>
  <si>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</si>
  <si>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</si>
  <si>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</si>
  <si>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</si>
  <si>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</si>
  <si>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</si>
  <si>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</si>
  <si>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</si>
  <si>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</si>
  <si>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</si>
  <si>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</si>
  <si>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</si>
  <si>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</si>
  <si>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</si>
  <si>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</si>
  <si>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</si>
  <si>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</si>
  <si>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</si>
  <si>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</si>
  <si>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</si>
  <si>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</si>
  <si>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</si>
  <si>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</si>
  <si>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</si>
  <si>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</si>
  <si>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</si>
  <si>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</si>
  <si>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</si>
  <si>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</si>
  <si>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</si>
  <si>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</si>
  <si>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</si>
  <si>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</si>
  <si>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</si>
  <si>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</si>
  <si>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</si>
  <si>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</si>
  <si>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</si>
  <si>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</si>
  <si>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</si>
  <si>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</si>
  <si>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</si>
  <si>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</si>
  <si>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</si>
  <si>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</si>
  <si>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</si>
  <si>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</si>
  <si>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</si>
  <si>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</si>
  <si>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</si>
  <si>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</si>
  <si>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</si>
  <si>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</si>
  <si>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</si>
  <si>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</si>
  <si>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</si>
  <si>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</si>
  <si>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</si>
  <si>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</si>
  <si>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</si>
  <si>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</si>
  <si>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</si>
  <si>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</si>
  <si>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</si>
  <si>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</si>
  <si>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</si>
  <si>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</si>
  <si>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</si>
  <si>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</si>
  <si>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</si>
  <si>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</si>
  <si>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</si>
  <si>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</si>
  <si>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</si>
  <si>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</si>
  <si>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</si>
  <si>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</si>
  <si>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</si>
  <si>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</si>
  <si>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</si>
  <si>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</si>
  <si>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</si>
  <si>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</si>
  <si>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</si>
  <si>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</si>
  <si>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</si>
  <si>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</si>
  <si>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</si>
  <si>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</si>
  <si>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</si>
  <si>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</si>
  <si>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</si>
  <si>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</si>
  <si>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</si>
  <si>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</si>
  <si>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</si>
  <si>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</si>
  <si>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</si>
  <si>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</si>
  <si>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</si>
  <si>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</si>
  <si>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</si>
  <si>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</si>
  <si>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</si>
  <si>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</si>
  <si>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</si>
  <si>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</si>
  <si>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</si>
  <si>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</si>
  <si>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</si>
  <si>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</si>
  <si>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</si>
  <si>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</si>
  <si>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</si>
  <si>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</si>
  <si>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</si>
  <si>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</si>
  <si>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</si>
  <si>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</si>
  <si>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</si>
  <si>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</si>
  <si>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</si>
  <si>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</si>
  <si>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</si>
  <si>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</si>
  <si>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</si>
  <si>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</si>
  <si>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</si>
  <si>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</si>
  <si>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</si>
  <si>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</si>
  <si>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</si>
  <si>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</si>
  <si>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</si>
  <si>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</si>
  <si>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</si>
  <si>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</si>
  <si>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</si>
  <si>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</si>
  <si>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</si>
  <si>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</si>
  <si>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</si>
  <si>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</si>
  <si>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</si>
  <si>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</si>
  <si>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</si>
  <si>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</si>
  <si>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</si>
  <si>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</si>
  <si>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</si>
  <si>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</si>
  <si>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</si>
  <si>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</si>
  <si>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</si>
  <si>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</si>
  <si>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</si>
  <si>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</si>
  <si>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</si>
  <si>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</si>
  <si>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</si>
  <si>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</si>
  <si>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</si>
  <si>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</si>
  <si>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</si>
  <si>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</si>
  <si>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</si>
  <si>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</si>
  <si>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</si>
  <si>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</si>
  <si>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</si>
  <si>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</si>
  <si>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</si>
  <si>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</si>
  <si>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</si>
  <si>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</si>
  <si>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</si>
  <si>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</si>
  <si>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</si>
  <si>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</si>
  <si>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</si>
  <si>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</si>
  <si>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</si>
  <si>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</si>
  <si>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</si>
  <si>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</si>
  <si>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</si>
  <si>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</si>
  <si>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</si>
  <si>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</si>
  <si>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</si>
  <si>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</si>
  <si>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</si>
  <si>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</si>
  <si>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</si>
  <si>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</si>
  <si>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</si>
  <si>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</si>
  <si>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</si>
  <si>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</si>
  <si>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</si>
  <si>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</si>
  <si>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</si>
  <si>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</si>
  <si>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</si>
  <si>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</si>
  <si>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</si>
  <si>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</si>
  <si>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</si>
  <si>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</si>
  <si>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</si>
  <si>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</si>
  <si>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</si>
  <si>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</si>
  <si>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</si>
  <si>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</si>
  <si>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</si>
  <si>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</si>
  <si>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</si>
  <si>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</si>
  <si>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</si>
  <si>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</si>
  <si>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</si>
  <si>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</si>
  <si>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</si>
  <si>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</si>
  <si>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</si>
  <si>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</si>
  <si>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</si>
  <si>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</si>
  <si>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</si>
  <si>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</si>
  <si>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</si>
  <si>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</si>
  <si>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</si>
  <si>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</si>
  <si>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</si>
  <si>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</si>
  <si>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</si>
  <si>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</si>
  <si>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</si>
  <si>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</si>
  <si>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</si>
  <si>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</si>
  <si>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</si>
  <si>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</si>
  <si>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</si>
  <si>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</si>
  <si>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</si>
  <si>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</si>
  <si>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</si>
  <si>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</si>
  <si>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</si>
  <si>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</si>
  <si>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</si>
  <si>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</si>
  <si>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</si>
  <si>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</si>
  <si>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</si>
  <si>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</si>
  <si>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</si>
  <si>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</si>
  <si>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</si>
  <si>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</si>
  <si>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</si>
  <si>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</si>
  <si>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</si>
  <si>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</si>
  <si>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</si>
  <si>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</si>
  <si>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</si>
  <si>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</si>
  <si>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</si>
  <si>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</si>
  <si>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</si>
  <si>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</si>
  <si>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</si>
  <si>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</si>
  <si>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</si>
  <si>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</si>
  <si>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</si>
  <si>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</si>
  <si>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</si>
  <si>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</si>
  <si>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</si>
  <si>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</si>
  <si>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</si>
  <si>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</si>
  <si>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</si>
  <si>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</si>
  <si>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</si>
  <si>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</si>
  <si>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</si>
  <si>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</si>
  <si>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</si>
  <si>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</si>
  <si>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</si>
  <si>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</si>
  <si>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</si>
  <si>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</si>
  <si>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</si>
  <si>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</si>
  <si>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</si>
  <si>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</si>
  <si>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</si>
  <si>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</si>
  <si>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</si>
  <si>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</si>
  <si>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</si>
  <si>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</si>
  <si>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</si>
  <si>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</si>
  <si>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</si>
  <si>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</si>
  <si>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</si>
  <si>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</si>
  <si>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</si>
  <si>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</si>
  <si>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</si>
  <si>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</si>
  <si>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</si>
  <si>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</si>
  <si>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</si>
  <si>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</si>
  <si>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</si>
  <si>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</si>
  <si>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</si>
  <si>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</si>
  <si>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</si>
  <si>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</si>
  <si>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</si>
  <si>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</si>
  <si>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</si>
  <si>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</si>
  <si>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</si>
  <si>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</si>
  <si>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</si>
  <si>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</si>
  <si>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</si>
  <si>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</si>
  <si>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</si>
  <si>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</si>
  <si>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</si>
  <si>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</si>
  <si>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</si>
  <si>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</si>
  <si>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</si>
  <si>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</si>
  <si>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</si>
  <si>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</si>
  <si>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</si>
  <si>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</si>
  <si>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</si>
  <si>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</si>
  <si>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</si>
  <si>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</si>
  <si>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</si>
  <si>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</si>
  <si>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</si>
  <si>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</si>
  <si>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</si>
  <si>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</si>
  <si>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</si>
  <si>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</si>
  <si>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</si>
  <si>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</si>
  <si>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</si>
  <si>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</si>
  <si>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</si>
  <si>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</si>
  <si>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</si>
  <si>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</si>
  <si>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</si>
  <si>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</si>
  <si>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</si>
  <si>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</si>
  <si>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</si>
  <si>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</si>
  <si>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</si>
  <si>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</si>
  <si>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</si>
  <si>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</si>
  <si>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</si>
  <si>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</si>
  <si>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</si>
  <si>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</si>
  <si>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</si>
  <si>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</si>
  <si>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</si>
  <si>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</si>
  <si>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</si>
  <si>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</si>
  <si>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</si>
  <si>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</si>
  <si>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</si>
  <si>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</si>
  <si>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</si>
  <si>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</si>
  <si>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</si>
  <si>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</si>
  <si>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</si>
  <si>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</si>
  <si>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</si>
  <si>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</si>
  <si>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</si>
  <si>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</si>
  <si>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</si>
  <si>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</si>
  <si>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</si>
  <si>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</si>
  <si>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</si>
  <si>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</si>
  <si>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</si>
  <si>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</si>
  <si>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</si>
  <si>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</si>
  <si>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</si>
  <si>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</si>
  <si>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</si>
  <si>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</si>
  <si>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</si>
  <si>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</si>
  <si>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</si>
  <si>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</si>
  <si>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</si>
  <si>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</si>
  <si>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</si>
  <si>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</si>
  <si>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</si>
  <si>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</si>
  <si>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</si>
  <si>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</si>
  <si>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</si>
  <si>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</si>
  <si>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</si>
  <si>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</si>
  <si>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</si>
  <si>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</si>
  <si>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</si>
  <si>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</si>
  <si>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</si>
  <si>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</si>
  <si>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</si>
  <si>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</si>
  <si>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</si>
  <si>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</si>
  <si>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</si>
  <si>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</si>
  <si>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</si>
  <si>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</si>
  <si>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</si>
  <si>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</si>
  <si>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</si>
  <si>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</si>
  <si>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</si>
  <si>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</si>
  <si>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</si>
  <si>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</si>
  <si>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</si>
  <si>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</si>
  <si>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</si>
  <si>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</si>
  <si>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</si>
  <si>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</si>
  <si>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</si>
  <si>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</si>
  <si>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</si>
  <si>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</si>
  <si>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</si>
  <si>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</si>
  <si>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</si>
  <si>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</si>
  <si>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</si>
  <si>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</si>
  <si>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</si>
  <si>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</si>
  <si>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</si>
  <si>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</si>
  <si>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</si>
  <si>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</si>
  <si>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</si>
  <si>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</si>
  <si>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</si>
  <si>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</si>
  <si>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</si>
  <si>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</si>
  <si>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</si>
  <si>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</si>
  <si>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</si>
  <si>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</si>
  <si>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</si>
  <si>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</si>
  <si>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</si>
  <si>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</si>
  <si>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</si>
  <si>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</si>
  <si>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</si>
  <si>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</si>
  <si>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</si>
  <si>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</si>
  <si>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</si>
  <si>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</si>
  <si>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</si>
  <si>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</si>
  <si>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</si>
  <si>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</si>
  <si>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</si>
  <si>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</si>
  <si>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</si>
  <si>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</si>
  <si>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</si>
  <si>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</si>
  <si>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</si>
  <si>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</si>
  <si>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</si>
  <si>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</si>
  <si>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</si>
  <si>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</si>
  <si>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</si>
  <si>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</si>
  <si>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</si>
  <si>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</si>
  <si>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</si>
  <si>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</si>
  <si>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</si>
  <si>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</si>
  <si>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</si>
  <si>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</si>
  <si>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</si>
  <si>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</si>
  <si>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</si>
  <si>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</si>
  <si>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</si>
  <si>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</si>
  <si>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</si>
  <si>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</si>
  <si>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</si>
  <si>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</si>
  <si>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</si>
  <si>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</si>
  <si>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</si>
  <si>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</si>
  <si>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</si>
  <si>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</si>
  <si>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</si>
  <si>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</si>
  <si>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</si>
  <si>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</si>
  <si>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</si>
  <si>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</si>
  <si>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</si>
  <si>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</si>
  <si>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</si>
  <si>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</si>
  <si>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</si>
  <si>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</si>
  <si>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</si>
  <si>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</si>
  <si>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</si>
  <si>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</si>
  <si>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</si>
  <si>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</si>
  <si>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</si>
  <si>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</si>
  <si>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</si>
  <si>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</si>
  <si>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</si>
  <si>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</si>
  <si>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</si>
  <si>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</si>
  <si>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</si>
  <si>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</si>
  <si>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</si>
  <si>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</si>
  <si>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</si>
  <si>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</si>
  <si>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</si>
  <si>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</si>
  <si>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</si>
  <si>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</si>
  <si>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</si>
  <si>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</si>
  <si>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</si>
  <si>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</si>
  <si>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</si>
  <si>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</si>
  <si>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</si>
  <si>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</si>
  <si>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</si>
  <si>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</si>
  <si>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</si>
  <si>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</si>
  <si>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</si>
  <si>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</si>
  <si>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</si>
  <si>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</si>
  <si>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</si>
  <si>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</si>
  <si>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</si>
  <si>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</si>
  <si>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</si>
  <si>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</si>
  <si>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</si>
  <si>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</si>
  <si>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</si>
  <si>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</si>
  <si>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</si>
  <si>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</si>
  <si>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</si>
  <si>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</si>
  <si>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</si>
  <si>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</si>
  <si>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</si>
  <si>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</si>
  <si>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</si>
  <si>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</si>
  <si>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</si>
  <si>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</si>
  <si>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</si>
  <si>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</si>
  <si>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</si>
  <si>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</si>
  <si>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</si>
  <si>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</si>
  <si>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</si>
  <si>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</si>
  <si>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</si>
  <si>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</si>
  <si>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</si>
  <si>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</si>
  <si>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</si>
  <si>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</si>
  <si>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</si>
  <si>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</si>
  <si>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</si>
  <si>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</si>
  <si>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</si>
  <si>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</si>
  <si>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</si>
  <si>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</si>
  <si>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</si>
  <si>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</si>
  <si>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</si>
  <si>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</si>
  <si>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</si>
  <si>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</si>
  <si>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</si>
  <si>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</si>
  <si>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</si>
  <si>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</si>
  <si>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</si>
  <si>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</si>
  <si>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</si>
  <si>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</si>
  <si>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</si>
  <si>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</si>
  <si>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</si>
  <si>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</si>
  <si>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</si>
  <si>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</si>
  <si>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</si>
  <si>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</si>
  <si>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</si>
  <si>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</si>
  <si>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</si>
  <si>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</si>
  <si>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</si>
  <si>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</si>
  <si>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</si>
  <si>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</si>
  <si>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</si>
  <si>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</si>
  <si>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</si>
  <si>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</si>
  <si>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</si>
  <si>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</si>
  <si>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</si>
  <si>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</si>
  <si>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</si>
  <si>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</si>
  <si>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</si>
  <si>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</si>
  <si>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</si>
  <si>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</si>
  <si>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</si>
  <si>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</si>
  <si>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</si>
  <si>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</si>
  <si>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</si>
  <si>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</si>
  <si>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</si>
  <si>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</si>
  <si>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</si>
  <si>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</si>
  <si>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</si>
  <si>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</si>
  <si>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</si>
  <si>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</si>
  <si>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</si>
  <si>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</si>
  <si>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</si>
  <si>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</si>
  <si>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</si>
  <si>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</si>
  <si>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</si>
  <si>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</si>
  <si>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</si>
  <si>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</si>
  <si>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</si>
  <si>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</si>
  <si>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</si>
  <si>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</si>
  <si>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</si>
  <si>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</si>
  <si>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</si>
  <si>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</si>
  <si>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</si>
  <si>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</si>
  <si>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</si>
  <si>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</si>
  <si>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</si>
  <si>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</si>
  <si>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</si>
  <si>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</si>
  <si>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</si>
  <si>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</si>
  <si>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</si>
  <si>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</si>
  <si>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</si>
  <si>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</si>
  <si>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</si>
  <si>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</si>
  <si>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</si>
  <si>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</si>
  <si>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</si>
  <si>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</si>
  <si>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</si>
  <si>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</si>
  <si>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</si>
  <si>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</si>
  <si>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</si>
  <si>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</si>
  <si>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</si>
  <si>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</si>
  <si>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</si>
  <si>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</si>
  <si>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</si>
  <si>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</si>
  <si>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</si>
  <si>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</si>
  <si>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</si>
  <si>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</si>
  <si>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</si>
  <si>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</si>
  <si>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</si>
  <si>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</si>
  <si>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</si>
  <si>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</si>
  <si>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</si>
  <si>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</si>
  <si>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</si>
  <si>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</si>
  <si>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</si>
  <si>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</si>
  <si>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</si>
  <si>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</si>
  <si>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</si>
  <si>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</si>
  <si>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</si>
  <si>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</si>
  <si>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</si>
  <si>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</si>
  <si>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</si>
  <si>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</si>
  <si>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</si>
  <si>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</si>
  <si>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</si>
  <si>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</si>
  <si>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</si>
  <si>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</si>
  <si>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</si>
  <si>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</si>
  <si>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</si>
  <si>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</si>
  <si>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</si>
  <si>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</si>
  <si>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</si>
  <si>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</si>
  <si>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</si>
  <si>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</si>
  <si>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</si>
  <si>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</si>
  <si>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</si>
  <si>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</si>
  <si>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</si>
  <si>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</si>
  <si>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</si>
  <si>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</si>
  <si>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</si>
  <si>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</si>
  <si>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</si>
  <si>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</si>
  <si>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</si>
  <si>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</si>
  <si>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</si>
  <si>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</si>
  <si>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</si>
  <si>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</si>
  <si>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</si>
  <si>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</si>
  <si>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</si>
  <si>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</si>
  <si>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</si>
  <si>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</si>
  <si>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</si>
  <si>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</si>
  <si>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</si>
  <si>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</si>
  <si>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</si>
  <si>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</si>
  <si>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</si>
  <si>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</si>
  <si>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</si>
  <si>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</si>
  <si>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</si>
  <si>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</si>
  <si>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</si>
  <si>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</si>
  <si>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</si>
  <si>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</si>
  <si>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</si>
  <si>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</si>
  <si>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</si>
  <si>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</si>
  <si>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</si>
  <si>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</si>
  <si>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</si>
  <si>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</si>
  <si>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</si>
  <si>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</si>
  <si>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</si>
  <si>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</si>
  <si>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</si>
  <si>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</si>
  <si>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</si>
  <si>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</si>
  <si>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</si>
  <si>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</si>
  <si>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</si>
  <si>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</si>
  <si>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</si>
  <si>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</si>
  <si>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</si>
  <si>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</si>
  <si>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</si>
  <si>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</si>
  <si>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</si>
  <si>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</si>
  <si>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</si>
  <si>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</si>
  <si>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</si>
  <si>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</si>
  <si>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</si>
  <si>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</si>
  <si>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</si>
  <si>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</si>
  <si>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</si>
  <si>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</si>
  <si>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</si>
  <si>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</si>
  <si>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</si>
  <si>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</si>
  <si>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</si>
  <si>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</si>
  <si>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</si>
  <si>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</si>
  <si>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</si>
  <si>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</si>
  <si>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</si>
  <si>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</si>
  <si>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</si>
  <si>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</si>
  <si>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</si>
  <si>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</si>
  <si>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</si>
  <si>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</si>
  <si>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</si>
  <si>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</si>
  <si>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</si>
  <si>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</si>
  <si>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</si>
  <si>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</si>
  <si>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</si>
  <si>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</si>
  <si>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</si>
  <si>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</si>
  <si>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</si>
  <si>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</si>
  <si>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</si>
  <si>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</si>
  <si>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</si>
  <si>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</si>
  <si>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</si>
  <si>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</si>
  <si>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</si>
  <si>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</si>
  <si>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</si>
  <si>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</si>
  <si>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</si>
  <si>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</si>
  <si>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</si>
  <si>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</si>
  <si>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</si>
  <si>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</si>
  <si>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</si>
  <si>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</si>
  <si>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</si>
  <si>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</si>
  <si>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</si>
  <si>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</si>
  <si>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</si>
  <si>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</si>
  <si>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</si>
  <si>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</si>
  <si>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</si>
  <si>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</si>
  <si>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</si>
  <si>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</si>
  <si>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</si>
  <si>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</si>
  <si>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</si>
  <si>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</si>
  <si>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</si>
  <si>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</si>
  <si>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</si>
  <si>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</si>
  <si>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</si>
  <si>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</si>
  <si>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</si>
  <si>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</si>
  <si>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</si>
  <si>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</si>
  <si>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</si>
  <si>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</si>
  <si>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</si>
  <si>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</si>
  <si>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</si>
  <si>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</si>
  <si>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</si>
  <si>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</si>
  <si>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</si>
  <si>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</si>
  <si>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</si>
  <si>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</si>
  <si>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</si>
  <si>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</si>
  <si>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</si>
  <si>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</si>
  <si>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</si>
  <si>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</si>
  <si>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</si>
  <si>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</si>
  <si>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</si>
  <si>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</si>
  <si>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</si>
  <si>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</si>
  <si>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</si>
  <si>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</si>
  <si>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</si>
  <si>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</si>
  <si>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</si>
  <si>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</si>
  <si>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</si>
  <si>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</si>
  <si>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</si>
  <si>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</si>
  <si>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</si>
  <si>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</si>
  <si>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</si>
  <si>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</si>
  <si>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</si>
  <si>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</si>
  <si>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</si>
  <si>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</si>
  <si>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</si>
  <si>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</si>
  <si>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</si>
  <si>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</si>
  <si>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</si>
  <si>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</si>
  <si>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</si>
  <si>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</si>
  <si>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</si>
  <si>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</si>
  <si>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</si>
  <si>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</si>
  <si>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</si>
  <si>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</si>
  <si>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</si>
  <si>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</si>
  <si>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</si>
  <si>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</si>
  <si>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</si>
  <si>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</si>
  <si>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</si>
  <si>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</si>
  <si>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</si>
  <si>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</si>
  <si>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</si>
  <si>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</si>
  <si>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</si>
  <si>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</si>
  <si>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</si>
  <si>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</si>
  <si>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</si>
  <si>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</si>
  <si>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</si>
  <si>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</si>
  <si>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</si>
  <si>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</si>
  <si>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</si>
  <si>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</si>
  <si>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</si>
  <si>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</si>
  <si>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</si>
  <si>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</si>
  <si>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</si>
  <si>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</si>
  <si>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</si>
  <si>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</si>
  <si>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</si>
  <si>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</si>
  <si>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</si>
  <si>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</si>
  <si>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</si>
  <si>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</si>
  <si>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</si>
  <si>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</si>
  <si>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</si>
  <si>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</si>
  <si>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</si>
  <si>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</si>
  <si>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</si>
  <si>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</si>
  <si>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</si>
  <si>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</si>
  <si>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</si>
  <si>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</si>
  <si>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</si>
  <si>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</si>
  <si>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</si>
  <si>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</si>
  <si>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</si>
  <si>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</si>
  <si>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</si>
  <si>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</si>
  <si>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</si>
  <si>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</si>
  <si>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</si>
  <si>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</si>
  <si>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</si>
  <si>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</si>
  <si>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</si>
  <si>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</si>
  <si>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</si>
  <si>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</si>
  <si>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</si>
  <si>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</si>
  <si>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</si>
  <si>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</si>
  <si>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</si>
  <si>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</si>
  <si>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</si>
  <si>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</si>
  <si>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</si>
  <si>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</si>
  <si>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</si>
  <si>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</si>
  <si>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</si>
  <si>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</si>
  <si>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</si>
  <si>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</si>
  <si>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</si>
  <si>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</si>
  <si>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</si>
  <si>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</si>
  <si>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</si>
  <si>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</si>
  <si>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</si>
  <si>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</si>
  <si>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</si>
  <si>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</si>
  <si>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</si>
  <si>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</si>
  <si>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</si>
  <si>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</si>
  <si>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</si>
  <si>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</si>
  <si>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</si>
  <si>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</si>
  <si>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</si>
  <si>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</si>
  <si>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</si>
  <si>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</si>
  <si>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</si>
  <si>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</si>
  <si>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</si>
  <si>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</si>
  <si>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</si>
  <si>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</si>
  <si>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</si>
  <si>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</si>
  <si>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</si>
  <si>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</si>
  <si>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</si>
  <si>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</si>
  <si>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</si>
  <si>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</si>
  <si>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</si>
  <si>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</si>
  <si>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</si>
  <si>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</si>
  <si>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</si>
  <si>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</si>
  <si>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</si>
  <si>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</si>
  <si>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</si>
  <si>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</si>
  <si>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</si>
  <si>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</si>
  <si>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</si>
  <si>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</si>
  <si>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</si>
  <si>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</si>
  <si>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</si>
  <si>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</si>
  <si>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</si>
  <si>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</si>
  <si>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</si>
  <si>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</si>
  <si>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</si>
  <si>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</si>
  <si>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</si>
  <si>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</si>
  <si>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</si>
  <si>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</si>
  <si>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</si>
  <si>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</si>
  <si>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</si>
  <si>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</si>
  <si>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</si>
  <si>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</si>
  <si>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</si>
  <si>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</si>
  <si>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</si>
  <si>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</si>
  <si>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</si>
  <si>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</si>
  <si>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</si>
  <si>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</si>
  <si>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</si>
  <si>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</si>
  <si>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</si>
  <si>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</si>
  <si>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</si>
  <si>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</si>
  <si>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</si>
  <si>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</si>
  <si>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</si>
  <si>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</si>
  <si>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</si>
  <si>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</si>
  <si>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</si>
  <si>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</si>
  <si>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</si>
  <si>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</si>
  <si>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</si>
  <si>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</si>
  <si>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</si>
  <si>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</si>
  <si>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</si>
  <si>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</si>
  <si>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</si>
  <si>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</si>
  <si>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</si>
  <si>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</si>
  <si>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</si>
  <si>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</si>
  <si>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</si>
  <si>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</si>
  <si>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</si>
  <si>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</si>
  <si>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</si>
  <si>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</si>
  <si>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</si>
  <si>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</si>
  <si>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</si>
  <si>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</si>
  <si>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</si>
  <si>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</si>
  <si>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</si>
  <si>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</si>
  <si>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</si>
  <si>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</si>
  <si>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</si>
  <si>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</si>
  <si>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</si>
  <si>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</si>
  <si>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</si>
  <si>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</si>
  <si>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</si>
  <si>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</si>
  <si>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</si>
  <si>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</si>
  <si>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</si>
  <si>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</si>
  <si>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</si>
  <si>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</si>
  <si>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</si>
  <si>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</si>
  <si>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</si>
  <si>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</si>
  <si>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</si>
  <si>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</si>
  <si>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</si>
  <si>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</si>
  <si>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</si>
  <si>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</si>
  <si>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</si>
  <si>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</si>
  <si>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</si>
  <si>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</si>
  <si>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</si>
  <si>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</si>
  <si>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</si>
  <si>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</si>
  <si>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</si>
  <si>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</si>
  <si>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</si>
  <si>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</si>
  <si>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</si>
  <si>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</si>
  <si>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</si>
  <si>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</si>
  <si>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</si>
  <si>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</si>
  <si>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</si>
  <si>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</si>
  <si>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</si>
  <si>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</si>
  <si>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</si>
  <si>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</si>
  <si>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</si>
  <si>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</si>
  <si>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</si>
  <si>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</si>
  <si>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</si>
  <si>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</si>
  <si>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</si>
  <si>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</si>
  <si>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</si>
  <si>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</si>
  <si>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</si>
  <si>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</si>
  <si>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</si>
  <si>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</si>
  <si>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</si>
  <si>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</si>
  <si>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</si>
  <si>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</si>
  <si>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</si>
  <si>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</si>
  <si>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</si>
  <si>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</si>
  <si>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</si>
  <si>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</si>
  <si>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</si>
  <si>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</si>
  <si>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</si>
  <si>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</si>
  <si>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</si>
  <si>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</si>
  <si>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</si>
  <si>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</si>
  <si>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</si>
  <si>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</si>
  <si>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</si>
  <si>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</si>
  <si>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</si>
  <si>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</si>
  <si>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</si>
  <si>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</si>
  <si>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</si>
  <si>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</si>
  <si>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</si>
  <si>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</si>
  <si>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</si>
  <si>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</si>
  <si>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</si>
  <si>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</si>
  <si>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</si>
  <si>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</si>
  <si>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</si>
  <si>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</si>
  <si>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</si>
  <si>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</si>
  <si>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</si>
  <si>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</si>
  <si>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</si>
  <si>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</si>
  <si>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</si>
  <si>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</si>
  <si>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</si>
  <si>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</si>
  <si>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</si>
  <si>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</si>
  <si>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</si>
  <si>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</si>
  <si>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</si>
  <si>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</si>
  <si>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</si>
  <si>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</si>
  <si>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</si>
  <si>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</si>
  <si>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</si>
  <si>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</si>
  <si>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</si>
  <si>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</si>
  <si>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</si>
  <si>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</si>
  <si>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</si>
  <si>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</si>
  <si>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</si>
  <si>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</si>
  <si>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</si>
  <si>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</si>
  <si>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</si>
  <si>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</si>
  <si>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</si>
  <si>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</si>
  <si>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</si>
  <si>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</si>
  <si>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</si>
  <si>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</si>
  <si>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</si>
  <si>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</si>
  <si>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</si>
  <si>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</si>
  <si>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</si>
  <si>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</si>
  <si>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</si>
  <si>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</si>
  <si>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</si>
  <si>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</si>
  <si>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</si>
  <si>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</si>
  <si>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</si>
  <si>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</si>
  <si>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</si>
  <si>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</si>
  <si>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</si>
  <si>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</si>
  <si>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</si>
  <si>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</si>
  <si>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</si>
  <si>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</si>
  <si>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</si>
  <si>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</si>
  <si>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</si>
  <si>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</si>
  <si>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</si>
  <si>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</si>
  <si>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</si>
  <si>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</si>
  <si>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</si>
  <si>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</si>
  <si>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</si>
  <si>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</si>
  <si>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</si>
  <si>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</si>
  <si>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</si>
  <si>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</si>
  <si>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</si>
  <si>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</si>
  <si>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</si>
  <si>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</si>
  <si>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</si>
  <si>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</si>
  <si>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</si>
  <si>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</si>
  <si>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</si>
  <si>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</si>
  <si>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</si>
  <si>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</si>
  <si>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</si>
  <si>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</si>
  <si>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</si>
  <si>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</si>
  <si>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</si>
  <si>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</si>
  <si>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</si>
  <si>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</si>
  <si>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</si>
  <si>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</si>
  <si>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</si>
  <si>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</si>
  <si>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</si>
  <si>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</si>
  <si>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</si>
  <si>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</si>
  <si>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</si>
  <si>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</si>
  <si>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</si>
  <si>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</si>
  <si>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</si>
  <si>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</si>
  <si>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</si>
  <si>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</si>
  <si>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</si>
  <si>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</si>
  <si>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</si>
  <si>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</si>
  <si>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</si>
  <si>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</si>
  <si>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</si>
  <si>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</si>
  <si>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</si>
  <si>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</si>
  <si>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</si>
  <si>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</si>
  <si>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</si>
  <si>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</si>
  <si>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</si>
  <si>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</si>
  <si>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</si>
  <si>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</si>
  <si>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</si>
  <si>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</si>
  <si>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</si>
  <si>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</si>
  <si>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</si>
  <si>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</si>
  <si>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</si>
  <si>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</si>
  <si>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</si>
  <si>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</si>
  <si>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</si>
  <si>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</si>
  <si>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</si>
  <si>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</si>
  <si>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</si>
  <si>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</si>
  <si>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</si>
  <si>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</si>
  <si>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</si>
  <si>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</si>
  <si>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</si>
  <si>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</si>
  <si>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</si>
  <si>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</si>
  <si>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</si>
  <si>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</si>
  <si>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</si>
  <si>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</si>
  <si>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</si>
  <si>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</si>
  <si>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</si>
  <si>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</si>
  <si>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</si>
  <si>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</si>
  <si>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</si>
  <si>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</si>
  <si>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</si>
  <si>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</si>
  <si>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</si>
  <si>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</si>
  <si>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</si>
  <si>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</si>
  <si>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</si>
  <si>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</si>
  <si>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</si>
  <si>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</si>
  <si>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</si>
  <si>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</si>
  <si>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</si>
  <si>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</si>
  <si>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</si>
  <si>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</si>
  <si>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</si>
  <si>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</si>
  <si>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</si>
  <si>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</si>
  <si>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</si>
  <si>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</si>
  <si>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</si>
  <si>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</si>
  <si>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</si>
  <si>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</si>
  <si>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</si>
  <si>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</si>
  <si>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</si>
  <si>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</si>
  <si>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</si>
  <si>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</si>
  <si>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</si>
  <si>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</si>
  <si>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</si>
  <si>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</si>
  <si>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</si>
  <si>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</si>
  <si>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</si>
  <si>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</si>
  <si>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</si>
  <si>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</si>
  <si>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</si>
  <si>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</si>
  <si>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</si>
  <si>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</si>
  <si>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</si>
  <si>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</si>
  <si>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</si>
  <si>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</si>
  <si>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</si>
  <si>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</si>
  <si>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</si>
  <si>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</si>
  <si>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</si>
  <si>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</si>
  <si>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</si>
  <si>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</si>
  <si>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</si>
  <si>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</si>
  <si>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</si>
  <si>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</si>
  <si>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</si>
  <si>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</si>
  <si>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</si>
  <si>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</si>
  <si>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</si>
  <si>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</si>
  <si>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</si>
  <si>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</si>
  <si>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</si>
  <si>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</si>
  <si>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</si>
  <si>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</si>
  <si>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</si>
  <si>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</si>
  <si>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</si>
  <si>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</si>
  <si>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</si>
  <si>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</si>
  <si>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</si>
  <si>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</si>
  <si>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</si>
  <si>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</si>
  <si>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</si>
  <si>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</si>
  <si>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</si>
  <si>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</si>
  <si>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</si>
  <si>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</si>
  <si>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</si>
  <si>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</si>
  <si>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</si>
  <si>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</si>
  <si>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</si>
  <si>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</si>
  <si>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</si>
  <si>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</si>
  <si>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</si>
  <si>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</si>
  <si>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</si>
  <si>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</si>
  <si>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</si>
  <si>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</si>
  <si>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</si>
  <si>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</si>
  <si>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</si>
  <si>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</si>
  <si>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</si>
  <si>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</si>
  <si>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</si>
  <si>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</si>
  <si>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</si>
  <si>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</si>
  <si>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</si>
  <si>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</si>
  <si>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</si>
  <si>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</si>
  <si>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</si>
  <si>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</si>
  <si>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</si>
  <si>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</si>
  <si>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</si>
  <si>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</si>
  <si>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</si>
  <si>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</si>
  <si>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</si>
  <si>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</si>
  <si>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</si>
  <si>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</si>
  <si>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</si>
  <si>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</si>
  <si>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</si>
  <si>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</si>
  <si>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</si>
  <si>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</si>
  <si>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</si>
  <si>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</si>
  <si>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</si>
  <si>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</si>
  <si>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</si>
  <si>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</si>
  <si>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</si>
  <si>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</si>
  <si>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</si>
  <si>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</si>
  <si>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</si>
  <si>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</si>
  <si>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</si>
  <si>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</si>
  <si>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</si>
  <si>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</si>
  <si>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</si>
  <si>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</si>
  <si>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</si>
  <si>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</si>
  <si>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</si>
  <si>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</si>
  <si>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</si>
  <si>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</si>
  <si>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</si>
  <si>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</si>
  <si>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</si>
  <si>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</si>
  <si>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</si>
  <si>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</si>
  <si>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</si>
  <si>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</si>
  <si>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</si>
  <si>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</si>
  <si>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</si>
  <si>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</si>
  <si>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</si>
  <si>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</si>
  <si>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</si>
  <si>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</si>
  <si>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</si>
  <si>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</si>
  <si>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</si>
  <si>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</si>
  <si>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</si>
  <si>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</si>
  <si>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</si>
  <si>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</si>
  <si>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</si>
  <si>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</si>
  <si>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</si>
  <si>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</si>
  <si>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</si>
  <si>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</si>
  <si>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</si>
  <si>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</si>
  <si>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</si>
  <si>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</si>
  <si>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</si>
  <si>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</si>
  <si>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</si>
  <si>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</si>
  <si>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</si>
  <si>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</si>
  <si>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</si>
  <si>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</si>
  <si>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</si>
  <si>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</si>
  <si>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</si>
  <si>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</si>
  <si>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</si>
  <si>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</si>
  <si>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</si>
  <si>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</si>
  <si>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</si>
  <si>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</si>
  <si>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</si>
  <si>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</si>
  <si>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</si>
  <si>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</si>
  <si>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</si>
  <si>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</si>
  <si>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</si>
  <si>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</si>
  <si>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</si>
  <si>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</si>
  <si>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</si>
  <si>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</si>
  <si>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</si>
  <si>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</si>
  <si>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</si>
  <si>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</si>
  <si>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</si>
  <si>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</si>
  <si>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</si>
  <si>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</si>
  <si>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</si>
  <si>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</si>
  <si>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</si>
  <si>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</si>
  <si>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</si>
  <si>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</si>
  <si>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</si>
  <si>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</si>
  <si>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</si>
  <si>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</si>
  <si>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</si>
  <si>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</si>
  <si>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</si>
  <si>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</si>
  <si>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</si>
  <si>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</si>
  <si>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</si>
  <si>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</si>
  <si>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</si>
  <si>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</si>
  <si>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</si>
  <si>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</si>
  <si>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</si>
  <si>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</si>
  <si>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</si>
  <si>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</si>
  <si>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</si>
  <si>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</si>
  <si>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</si>
  <si>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</si>
  <si>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</si>
  <si>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</si>
  <si>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</si>
  <si>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</si>
  <si>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</si>
  <si>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</si>
  <si>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</si>
  <si>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</si>
  <si>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</si>
  <si>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</si>
  <si>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</si>
  <si>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</si>
  <si>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</si>
  <si>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</si>
  <si>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</si>
  <si>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</si>
  <si>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</si>
  <si>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</si>
  <si>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</si>
  <si>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</si>
  <si>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</si>
  <si>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</si>
  <si>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</si>
  <si>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</si>
  <si>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</si>
  <si>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</si>
  <si>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</si>
  <si>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</si>
  <si>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</si>
  <si>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</si>
  <si>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</si>
  <si>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</si>
  <si>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</si>
  <si>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</si>
  <si>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</si>
  <si>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</si>
  <si>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</si>
  <si>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</si>
  <si>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</si>
  <si>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</si>
  <si>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</si>
  <si>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</si>
  <si>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</si>
  <si>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</si>
  <si>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</si>
  <si>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</si>
  <si>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</si>
  <si>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</si>
  <si>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</si>
  <si>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</si>
  <si>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</si>
  <si>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</si>
  <si>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</si>
  <si>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</si>
  <si>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</si>
  <si>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</si>
  <si>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</si>
  <si>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</si>
  <si>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</si>
  <si>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</si>
  <si>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</si>
  <si>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</si>
  <si>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</si>
  <si>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</si>
  <si>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</si>
  <si>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</si>
  <si>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</si>
  <si>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</si>
  <si>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</si>
  <si>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</si>
  <si>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</si>
  <si>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</si>
  <si>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</si>
  <si>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</si>
  <si>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</si>
  <si>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</si>
  <si>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</si>
  <si>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</si>
  <si>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</si>
  <si>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</si>
  <si>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</si>
  <si>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</si>
  <si>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</si>
  <si>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</si>
  <si>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</si>
  <si>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</si>
  <si>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</si>
  <si>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</si>
  <si>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</si>
  <si>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</si>
  <si>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</si>
  <si>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</si>
  <si>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</si>
  <si>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</si>
  <si>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</si>
  <si>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</si>
  <si>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</si>
  <si>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</si>
  <si>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</si>
  <si>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</si>
  <si>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</si>
  <si>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</si>
  <si>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</si>
  <si>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</si>
  <si>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</si>
  <si>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</si>
  <si>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</si>
  <si>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</si>
  <si>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</si>
  <si>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</si>
  <si>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</si>
  <si>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</si>
  <si>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</si>
  <si>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</si>
  <si>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</si>
  <si>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</si>
  <si>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</si>
  <si>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</si>
  <si>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</si>
  <si>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</si>
  <si>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</si>
  <si>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</si>
  <si>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</si>
  <si>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</si>
  <si>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</si>
  <si>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</si>
  <si>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</si>
  <si>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</si>
  <si>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</si>
  <si>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</si>
  <si>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</si>
  <si>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</si>
  <si>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</si>
  <si>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</si>
  <si>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</si>
  <si>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</si>
  <si>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</si>
  <si>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</si>
  <si>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</si>
  <si>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</si>
  <si>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</si>
  <si>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</si>
  <si>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</si>
  <si>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</si>
  <si>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</si>
  <si>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</si>
  <si>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</si>
  <si>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</si>
  <si>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</si>
  <si>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</si>
  <si>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</si>
  <si>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</si>
  <si>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</si>
  <si>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</si>
  <si>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</si>
  <si>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</si>
  <si>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</si>
  <si>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</si>
  <si>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</si>
  <si>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</si>
  <si>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</si>
  <si>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</si>
  <si>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</si>
  <si>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</si>
  <si>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</si>
  <si>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</si>
  <si>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</si>
  <si>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</si>
  <si>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</si>
  <si>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</si>
  <si>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</si>
  <si>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</si>
  <si>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</si>
  <si>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</si>
  <si>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</si>
  <si>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</si>
  <si>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</si>
  <si>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</si>
  <si>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</si>
  <si>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</si>
  <si>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</si>
  <si>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</si>
  <si>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</si>
  <si>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</si>
  <si>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</si>
  <si>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</si>
  <si>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</si>
  <si>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</si>
  <si>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</si>
  <si>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</si>
  <si>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</si>
  <si>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</si>
  <si>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</si>
  <si>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</si>
  <si>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</si>
  <si>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</si>
  <si>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</si>
  <si>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</si>
  <si>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</si>
  <si>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</si>
  <si>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</si>
  <si>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</si>
  <si>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</si>
  <si>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</si>
  <si>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</si>
  <si>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</si>
  <si>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</si>
  <si>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</si>
  <si>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</si>
  <si>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</si>
  <si>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</si>
  <si>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</si>
  <si>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</si>
  <si>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</si>
  <si>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</si>
  <si>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</si>
  <si>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</si>
  <si>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</si>
  <si>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</si>
  <si>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</si>
  <si>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</si>
  <si>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</si>
  <si>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</si>
  <si>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</si>
  <si>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</si>
  <si>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</si>
  <si>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</si>
  <si>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</si>
  <si>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</si>
  <si>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</si>
  <si>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</si>
  <si>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</si>
  <si>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</si>
  <si>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</si>
  <si>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</si>
  <si>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</si>
  <si>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</si>
  <si>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</si>
  <si>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</si>
  <si>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</si>
  <si>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</si>
  <si>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</si>
  <si>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</si>
  <si>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</si>
  <si>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</si>
  <si>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</si>
  <si>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</si>
  <si>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</si>
  <si>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</si>
  <si>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</si>
  <si>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</si>
  <si>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</si>
  <si>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</si>
  <si>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</si>
  <si>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</si>
  <si>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</si>
  <si>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</si>
  <si>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</si>
  <si>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</si>
  <si>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</si>
  <si>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</si>
  <si>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</si>
  <si>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</si>
  <si>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</si>
  <si>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</si>
  <si>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</si>
  <si>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</si>
  <si>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</si>
  <si>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</si>
  <si>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</si>
  <si>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</si>
  <si>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</si>
  <si>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</si>
  <si>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</si>
  <si>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</si>
  <si>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</si>
  <si>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</si>
  <si>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</si>
  <si>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</si>
  <si>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</si>
  <si>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</si>
  <si>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</si>
  <si>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</si>
  <si>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</si>
  <si>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</si>
  <si>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</si>
  <si>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</si>
  <si>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</si>
  <si>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</si>
  <si>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</si>
  <si>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</si>
  <si>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</si>
  <si>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</si>
  <si>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</si>
  <si>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</si>
  <si>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</si>
  <si>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</si>
  <si>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</si>
  <si>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</si>
  <si>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</si>
  <si>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</si>
  <si>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</si>
  <si>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</si>
  <si>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</si>
  <si>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</si>
  <si>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</si>
  <si>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</si>
  <si>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</si>
  <si>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</si>
  <si>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</si>
  <si>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</si>
  <si>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</si>
  <si>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</si>
  <si>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</si>
  <si>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</si>
  <si>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</si>
  <si>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</si>
  <si>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</si>
  <si>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</si>
  <si>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</si>
  <si>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</si>
  <si>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</si>
  <si>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</si>
  <si>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</si>
  <si>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</si>
  <si>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</si>
  <si>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</si>
  <si>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</si>
  <si>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</si>
  <si>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</si>
  <si>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</si>
  <si>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</si>
  <si>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</si>
  <si>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</si>
  <si>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</si>
  <si>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</si>
  <si>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</si>
  <si>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</si>
  <si>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</si>
  <si>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</si>
  <si>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</si>
  <si>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</si>
  <si>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</si>
  <si>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</si>
  <si>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</si>
  <si>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</si>
  <si>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</si>
  <si>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</si>
  <si>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</si>
  <si>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</si>
  <si>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</si>
  <si>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</si>
  <si>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</si>
  <si>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</si>
  <si>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</si>
  <si>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</si>
  <si>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</si>
  <si>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</si>
  <si>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</si>
  <si>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</si>
  <si>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</si>
  <si>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</si>
  <si>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</si>
  <si>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</si>
  <si>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</si>
  <si>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</si>
  <si>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</si>
  <si>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</si>
  <si>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</si>
  <si>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</si>
  <si>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</si>
  <si>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</si>
  <si>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</si>
  <si>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</si>
  <si>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</si>
  <si>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</si>
  <si>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</si>
  <si>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</si>
  <si>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</si>
  <si>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</si>
  <si>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</si>
  <si>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</si>
  <si>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</si>
  <si>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</si>
  <si>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</si>
  <si>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</si>
  <si>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</si>
  <si>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</si>
  <si>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</si>
  <si>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</si>
  <si>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</si>
  <si>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</si>
  <si>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</si>
  <si>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</si>
  <si>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</si>
  <si>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</si>
  <si>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</si>
  <si>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</si>
  <si>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</si>
  <si>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</si>
  <si>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</si>
  <si>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</si>
  <si>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</si>
  <si>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</si>
  <si>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</si>
  <si>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</si>
  <si>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</si>
  <si>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</si>
  <si>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</si>
  <si>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</si>
  <si>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</si>
  <si>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</si>
  <si>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</si>
  <si>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</si>
  <si>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</si>
  <si>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</si>
  <si>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</si>
  <si>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</si>
  <si>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</si>
  <si>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</si>
  <si>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</si>
  <si>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</si>
  <si>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</si>
  <si>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</si>
  <si>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</si>
  <si>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</si>
  <si>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</si>
  <si>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</si>
  <si>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</si>
  <si>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</si>
  <si>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</si>
  <si>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</si>
  <si>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</si>
  <si>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</si>
  <si>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</si>
  <si>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</si>
  <si>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</si>
  <si>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</si>
  <si>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</si>
  <si>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</si>
  <si>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</si>
  <si>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</si>
  <si>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</si>
  <si>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</si>
  <si>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</si>
  <si>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</si>
  <si>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</si>
  <si>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</si>
  <si>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</si>
  <si>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</si>
  <si>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</si>
  <si>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</si>
  <si>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</si>
  <si>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</si>
  <si>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</si>
  <si>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</si>
  <si>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</si>
  <si>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</si>
  <si>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</si>
  <si>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</si>
  <si>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</si>
  <si>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</si>
  <si>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</si>
  <si>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</si>
  <si>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</si>
  <si>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</si>
  <si>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</si>
  <si>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</si>
  <si>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</si>
  <si>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</si>
  <si>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</si>
  <si>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</si>
  <si>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</si>
  <si>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</si>
  <si>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</si>
  <si>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</si>
  <si>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</si>
  <si>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</si>
  <si>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</si>
  <si>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</si>
  <si>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</si>
  <si>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</si>
  <si>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</si>
  <si>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</si>
  <si>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</si>
  <si>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</si>
  <si>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</si>
  <si>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</si>
  <si>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</si>
  <si>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</si>
  <si>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</si>
  <si>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</si>
  <si>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</si>
  <si>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</si>
  <si>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</si>
  <si>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</si>
  <si>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</si>
  <si>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</si>
  <si>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</si>
  <si>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</si>
  <si>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</si>
  <si>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</si>
  <si>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</si>
  <si>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</si>
  <si>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</si>
  <si>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</si>
  <si>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</si>
  <si>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</si>
  <si>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</si>
  <si>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</si>
  <si>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</si>
  <si>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</si>
  <si>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</si>
  <si>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</si>
  <si>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</si>
  <si>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</si>
  <si>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</si>
  <si>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</si>
  <si>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</si>
  <si>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</si>
  <si>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</si>
  <si>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</si>
  <si>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</si>
  <si>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</si>
  <si>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</si>
  <si>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</si>
  <si>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</si>
  <si>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</si>
  <si>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</si>
  <si>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</si>
  <si>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</si>
  <si>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</si>
  <si>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</si>
  <si>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</si>
  <si>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</si>
  <si>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</si>
  <si>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</si>
  <si>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</si>
  <si>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</si>
  <si>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</si>
  <si>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</si>
  <si>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</si>
  <si>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</si>
  <si>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</si>
  <si>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</si>
  <si>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</si>
  <si>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</si>
  <si>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</si>
  <si>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</si>
  <si>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</si>
  <si>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</si>
  <si>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</si>
  <si>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</si>
  <si>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</si>
  <si>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</si>
  <si>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</si>
  <si>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</si>
  <si>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</si>
  <si>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</si>
  <si>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</si>
  <si>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</si>
  <si>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</si>
  <si>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</si>
  <si>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</si>
  <si>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</si>
  <si>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</si>
  <si>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</si>
  <si>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</si>
  <si>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</si>
  <si>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</si>
  <si>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</si>
  <si>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</si>
  <si>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</si>
  <si>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</si>
  <si>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</si>
  <si>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</si>
  <si>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</si>
  <si>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</si>
  <si>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</si>
  <si>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</si>
  <si>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</si>
  <si>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</si>
  <si>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</si>
  <si>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</si>
  <si>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</si>
  <si>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</si>
  <si>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</si>
  <si>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</si>
  <si>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</si>
  <si>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</si>
  <si>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</si>
  <si>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</si>
  <si>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</si>
  <si>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</si>
  <si>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</si>
  <si>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</si>
  <si>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</si>
  <si>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</si>
  <si>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</si>
  <si>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</si>
  <si>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</si>
  <si>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</si>
  <si>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</si>
  <si>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</si>
  <si>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</si>
  <si>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</si>
  <si>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</si>
  <si>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</si>
  <si>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</si>
  <si>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</si>
  <si>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</si>
  <si>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</si>
  <si>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</si>
  <si>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</si>
  <si>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</si>
  <si>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</si>
  <si>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</si>
  <si>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</si>
  <si>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</si>
  <si>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</si>
  <si>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</si>
  <si>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</si>
  <si>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</si>
  <si>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</si>
  <si>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</si>
  <si>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</si>
  <si>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</si>
  <si>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</si>
  <si>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</si>
  <si>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</si>
  <si>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</si>
  <si>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</si>
  <si>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</si>
  <si>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</si>
  <si>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</si>
  <si>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</si>
  <si>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</si>
  <si>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</si>
  <si>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</si>
  <si>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</si>
  <si>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</si>
  <si>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</si>
  <si>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</si>
  <si>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</si>
  <si>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</si>
  <si>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</si>
  <si>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</si>
  <si>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</si>
  <si>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</si>
  <si>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</si>
  <si>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</si>
  <si>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</si>
  <si>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</si>
  <si>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</si>
  <si>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</si>
  <si>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</si>
  <si>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</si>
  <si>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</si>
  <si>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</si>
  <si>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</si>
  <si>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</si>
  <si>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</si>
  <si>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</si>
  <si>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</si>
  <si>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</si>
  <si>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</si>
  <si>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</si>
  <si>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</si>
  <si>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</si>
  <si>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</si>
  <si>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</si>
  <si>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</si>
  <si>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</si>
  <si>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</si>
  <si>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</si>
  <si>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</si>
  <si>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</si>
  <si>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</si>
  <si>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</si>
  <si>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</si>
  <si>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</si>
  <si>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</si>
  <si>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</si>
  <si>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</si>
  <si>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</si>
  <si>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</si>
  <si>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</si>
  <si>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</si>
  <si>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</si>
  <si>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</si>
  <si>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</si>
  <si>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</si>
  <si>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</si>
  <si>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</si>
  <si>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</si>
  <si>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</si>
  <si>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</si>
  <si>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</si>
  <si>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</si>
  <si>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</si>
  <si>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</si>
  <si>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</si>
  <si>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</si>
  <si>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</si>
  <si>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</si>
  <si>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</si>
  <si>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</si>
  <si>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</si>
  <si>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</si>
  <si>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</si>
  <si>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</si>
  <si>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</si>
  <si>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</si>
  <si>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</si>
  <si>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</si>
  <si>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</si>
  <si>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</si>
  <si>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</si>
  <si>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</si>
  <si>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</si>
  <si>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</si>
  <si>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</si>
  <si>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</si>
  <si>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</si>
  <si>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</si>
  <si>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</si>
  <si>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</si>
  <si>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</si>
  <si>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</si>
  <si>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</si>
  <si>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</si>
  <si>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</si>
  <si>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</si>
  <si>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</si>
  <si>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</si>
  <si>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</si>
  <si>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</si>
  <si>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</si>
  <si>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</si>
  <si>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</si>
  <si>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</si>
  <si>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</si>
  <si>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</si>
  <si>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</si>
  <si>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</si>
  <si>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</si>
  <si>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</si>
  <si>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</si>
  <si>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</si>
  <si>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</si>
  <si>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</si>
  <si>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</si>
  <si>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</si>
  <si>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</si>
  <si>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</si>
  <si>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</si>
  <si>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</si>
  <si>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</si>
  <si>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</si>
  <si>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</si>
  <si>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</si>
  <si>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</si>
  <si>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</si>
  <si>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</si>
  <si>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</si>
  <si>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</si>
  <si>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</si>
  <si>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</si>
  <si>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</si>
  <si>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</si>
  <si>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</si>
  <si>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</si>
  <si>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</si>
  <si>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</si>
  <si>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</si>
  <si>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</si>
  <si>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</si>
  <si>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</si>
  <si>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</si>
  <si>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</si>
  <si>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</si>
  <si>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</si>
  <si>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</si>
  <si>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</si>
  <si>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</si>
  <si>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</si>
  <si>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</si>
  <si>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</si>
  <si>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</si>
  <si>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</si>
  <si>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</si>
  <si>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</si>
  <si>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</si>
  <si>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</si>
  <si>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</si>
  <si>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</si>
  <si>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</si>
  <si>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</si>
  <si>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</si>
  <si>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</si>
  <si>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</si>
  <si>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</si>
  <si>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</si>
  <si>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</si>
  <si>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</si>
  <si>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</si>
  <si>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</si>
  <si>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</si>
  <si>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</si>
  <si>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</si>
  <si>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</si>
  <si>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</si>
  <si>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</si>
  <si>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</si>
  <si>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</si>
  <si>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</si>
  <si>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</si>
  <si>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</si>
  <si>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</si>
  <si>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</si>
  <si>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</si>
  <si>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</si>
  <si>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</si>
  <si>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</si>
  <si>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</si>
  <si>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</si>
  <si>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</si>
  <si>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</si>
  <si>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</si>
  <si>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</si>
  <si>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</si>
  <si>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</si>
  <si>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</si>
  <si>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</si>
  <si>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</si>
  <si>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</si>
  <si>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</si>
  <si>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</si>
  <si>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</si>
  <si>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</si>
  <si>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</si>
  <si>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</si>
  <si>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</si>
  <si>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</si>
  <si>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</si>
  <si>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</si>
  <si>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</si>
  <si>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</si>
  <si>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</si>
  <si>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</si>
  <si>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</si>
  <si>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</si>
  <si>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</si>
  <si>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</si>
  <si>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</si>
  <si>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</si>
  <si>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</si>
  <si>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</si>
  <si>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</si>
  <si>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</si>
  <si>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</si>
  <si>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</si>
  <si>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</si>
  <si>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</si>
  <si>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</si>
  <si>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</si>
  <si>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</si>
  <si>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</si>
  <si>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</si>
  <si>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</si>
  <si>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</si>
  <si>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</si>
  <si>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</si>
  <si>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</si>
  <si>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</si>
  <si>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</si>
  <si>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</si>
  <si>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</si>
  <si>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</si>
  <si>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</si>
  <si>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</si>
  <si>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</si>
  <si>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</si>
  <si>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</si>
  <si>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</si>
  <si>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</si>
  <si>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</si>
  <si>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</si>
  <si>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</si>
  <si>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</si>
  <si>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</si>
  <si>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</si>
  <si>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</si>
  <si>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</si>
  <si>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</si>
  <si>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</si>
  <si>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</si>
  <si>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</si>
  <si>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</si>
  <si>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</si>
  <si>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</si>
  <si>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</si>
  <si>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</si>
  <si>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</si>
  <si>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</si>
  <si>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</si>
  <si>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</si>
  <si>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</si>
  <si>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</si>
  <si>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</si>
  <si>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</si>
  <si>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</si>
  <si>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</si>
  <si>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</si>
  <si>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</si>
  <si>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</si>
  <si>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</si>
  <si>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</si>
  <si>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</si>
  <si>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</si>
  <si>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</si>
  <si>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</si>
  <si>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</si>
  <si>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</si>
  <si>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</si>
  <si>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</si>
  <si>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</si>
  <si>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</si>
  <si>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</si>
  <si>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</si>
  <si>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</si>
  <si>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</si>
  <si>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</si>
  <si>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</si>
  <si>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</si>
  <si>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</si>
  <si>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</si>
  <si>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</si>
  <si>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</si>
  <si>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</si>
  <si>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</si>
  <si>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</si>
  <si>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</si>
  <si>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</si>
  <si>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</si>
  <si>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</si>
  <si>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</si>
  <si>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</si>
  <si>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</si>
  <si>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</si>
  <si>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</si>
  <si>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</si>
  <si>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</si>
  <si>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</si>
  <si>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</si>
  <si>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</si>
  <si>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</si>
  <si>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</si>
  <si>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</si>
  <si>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</si>
  <si>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</si>
  <si>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</si>
  <si>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</si>
  <si>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</si>
  <si>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</si>
  <si>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</si>
  <si>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</si>
  <si>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</si>
  <si>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</si>
  <si>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</si>
  <si>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</si>
  <si>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</si>
  <si>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</si>
  <si>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</si>
  <si>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</si>
  <si>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</si>
  <si>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</si>
  <si>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</si>
  <si>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</si>
  <si>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</si>
  <si>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</si>
  <si>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</si>
  <si>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</si>
  <si>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</si>
  <si>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</si>
  <si>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</si>
  <si>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</si>
  <si>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</si>
  <si>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</si>
  <si>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</si>
  <si>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</si>
  <si>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</si>
  <si>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</si>
  <si>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</si>
  <si>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</si>
  <si>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</si>
  <si>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</si>
  <si>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</si>
  <si>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</si>
  <si>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</si>
  <si>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</si>
  <si>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</si>
  <si>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</si>
  <si>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</si>
  <si>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</si>
  <si>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</si>
  <si>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</si>
  <si>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</si>
  <si>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</si>
  <si>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</si>
  <si>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</si>
  <si>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</si>
  <si>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</si>
  <si>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</si>
  <si>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</si>
  <si>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</si>
  <si>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</si>
  <si>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</si>
  <si>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</si>
  <si>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</si>
  <si>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</si>
  <si>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</si>
  <si>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</si>
  <si>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</si>
  <si>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</si>
  <si>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</si>
  <si>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</si>
  <si>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</si>
  <si>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</si>
  <si>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</si>
  <si>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</si>
  <si>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</si>
  <si>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</si>
  <si>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</si>
  <si>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</si>
  <si>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</si>
  <si>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</si>
  <si>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</si>
  <si>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</si>
  <si>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</si>
  <si>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</si>
  <si>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</si>
  <si>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</si>
  <si>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</si>
  <si>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</si>
  <si>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</si>
  <si>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</si>
  <si>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</si>
  <si>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</si>
  <si>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</si>
  <si>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</si>
  <si>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</si>
  <si>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</si>
  <si>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</si>
  <si>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</si>
  <si>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</si>
  <si>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</si>
  <si>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</si>
  <si>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</si>
  <si>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</si>
  <si>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</si>
  <si>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</si>
  <si>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</si>
  <si>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</si>
  <si>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</si>
  <si>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</si>
  <si>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</si>
  <si>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</si>
  <si>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</si>
  <si>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</si>
  <si>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</si>
  <si>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</si>
  <si>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</si>
  <si>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</si>
  <si>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</si>
  <si>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</si>
  <si>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</si>
  <si>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</si>
  <si>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</si>
  <si>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</si>
  <si>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</si>
  <si>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</si>
  <si>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</si>
  <si>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</si>
  <si>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</si>
  <si>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</si>
  <si>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</si>
  <si>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</si>
  <si>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</si>
  <si>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</si>
  <si>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</si>
  <si>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</si>
  <si>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</si>
  <si>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</si>
  <si>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</si>
  <si>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</si>
  <si>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</si>
  <si>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</si>
  <si>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</si>
  <si>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</si>
  <si>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</si>
  <si>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</si>
  <si>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</si>
  <si>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</si>
  <si>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</si>
  <si>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</si>
  <si>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</si>
  <si>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</si>
  <si>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</si>
  <si>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</si>
  <si>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</si>
  <si>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</si>
  <si>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</si>
  <si>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</si>
  <si>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</si>
  <si>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</si>
  <si>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</si>
  <si>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</si>
  <si>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</si>
  <si>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</si>
  <si>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</si>
  <si>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</si>
  <si>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</si>
  <si>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</si>
  <si>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</si>
  <si>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</si>
  <si>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</si>
  <si>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</si>
  <si>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</si>
  <si>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</si>
  <si>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</si>
  <si>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</si>
  <si>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</si>
  <si>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</si>
  <si>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</si>
  <si>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</si>
  <si>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</si>
  <si>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</si>
  <si>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</si>
  <si>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</si>
  <si>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</si>
  <si>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</si>
  <si>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</si>
  <si>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</si>
  <si>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</si>
  <si>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</si>
  <si>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</si>
  <si>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</si>
  <si>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</si>
  <si>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</si>
  <si>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</si>
  <si>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</si>
  <si>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</si>
  <si>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</si>
  <si>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</si>
  <si>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</si>
  <si>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</si>
  <si>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</si>
  <si>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</si>
  <si>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</si>
  <si>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</si>
  <si>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</si>
  <si>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</si>
  <si>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</si>
  <si>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</si>
  <si>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</si>
  <si>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</si>
  <si>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</si>
  <si>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</si>
  <si>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</si>
  <si>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</si>
  <si>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</si>
  <si>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</si>
  <si>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</si>
  <si>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</si>
  <si>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</si>
  <si>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</si>
  <si>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</si>
  <si>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</si>
  <si>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</si>
  <si>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</si>
  <si>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</si>
  <si>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</si>
  <si>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</si>
  <si>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</si>
  <si>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</si>
  <si>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</si>
  <si>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</si>
  <si>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</si>
  <si>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</si>
  <si>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</si>
  <si>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</si>
  <si>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</si>
  <si>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</si>
  <si>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</si>
  <si>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</si>
  <si>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</si>
  <si>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</si>
  <si>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</si>
  <si>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</si>
  <si>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</si>
  <si>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</si>
  <si>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</si>
  <si>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</si>
  <si>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</si>
  <si>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</si>
  <si>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</si>
  <si>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</si>
  <si>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</si>
  <si>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</si>
  <si>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</si>
  <si>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</si>
  <si>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</si>
  <si>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</si>
  <si>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</si>
  <si>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</si>
  <si>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</si>
  <si>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</si>
  <si>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</si>
  <si>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</si>
  <si>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</si>
  <si>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</si>
  <si>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</si>
  <si>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</si>
  <si>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</si>
  <si>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</si>
  <si>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</si>
  <si>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</si>
  <si>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</si>
  <si>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</si>
  <si>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</si>
  <si>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</si>
  <si>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</si>
  <si>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</si>
  <si>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</si>
  <si>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</si>
  <si>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</si>
  <si>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</si>
  <si>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</si>
  <si>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</si>
  <si>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</si>
  <si>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</si>
  <si>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</si>
  <si>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</si>
  <si>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</si>
  <si>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</si>
  <si>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</si>
  <si>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</si>
  <si>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</si>
  <si>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</si>
  <si>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</si>
  <si>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</si>
  <si>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</si>
  <si>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</si>
  <si>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</si>
  <si>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</si>
  <si>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</si>
  <si>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</si>
  <si>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</si>
  <si>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</si>
  <si>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</si>
  <si>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</si>
  <si>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</si>
  <si>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</si>
  <si>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</si>
  <si>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</si>
  <si>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</si>
  <si>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</si>
  <si>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</si>
  <si>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</si>
  <si>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</si>
  <si>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</si>
  <si>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</si>
  <si>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</si>
  <si>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</si>
  <si>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</si>
  <si>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</si>
  <si>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</si>
  <si>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</si>
  <si>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</si>
  <si>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</si>
  <si>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</si>
  <si>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</si>
  <si>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</si>
  <si>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</si>
  <si>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</si>
  <si>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</si>
  <si>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</si>
  <si>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</si>
  <si>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</si>
  <si>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</si>
  <si>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</si>
  <si>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</si>
  <si>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</si>
  <si>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</si>
  <si>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</si>
  <si>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</si>
  <si>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</si>
  <si>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</si>
  <si>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</si>
  <si>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</si>
  <si>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</si>
  <si>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</si>
  <si>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</si>
  <si>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</si>
  <si>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</si>
  <si>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</si>
  <si>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</si>
  <si>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</si>
  <si>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</si>
  <si>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</si>
  <si>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</si>
  <si>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</si>
  <si>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</si>
  <si>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</si>
  <si>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</si>
  <si>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</si>
  <si>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</si>
  <si>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</si>
  <si>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</si>
  <si>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</si>
  <si>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</si>
  <si>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</si>
  <si>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</si>
  <si>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</si>
  <si>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</si>
  <si>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</si>
  <si>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</si>
  <si>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</si>
  <si>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</si>
  <si>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</si>
  <si>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</si>
  <si>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</si>
  <si>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</si>
  <si>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</si>
  <si>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</si>
  <si>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</si>
  <si>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</si>
  <si>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</si>
  <si>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</si>
  <si>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</si>
  <si>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</si>
  <si>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</si>
  <si>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</si>
  <si>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</si>
  <si>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</si>
  <si>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</si>
  <si>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</si>
  <si>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</si>
  <si>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</si>
  <si>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</si>
  <si>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</si>
  <si>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</si>
  <si>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</si>
  <si>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</si>
  <si>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</si>
  <si>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</si>
  <si>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</si>
  <si>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</si>
  <si>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</si>
  <si>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</si>
  <si>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</si>
  <si>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</si>
  <si>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</si>
  <si>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</si>
  <si>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</si>
  <si>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</si>
  <si>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</si>
  <si>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</si>
  <si>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</si>
  <si>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</si>
  <si>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</si>
  <si>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</si>
  <si>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</si>
  <si>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</si>
  <si>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</si>
  <si>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</si>
  <si>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</si>
  <si>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</si>
  <si>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</si>
  <si>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</si>
  <si>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</si>
  <si>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</si>
  <si>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</si>
  <si>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</si>
  <si>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</si>
  <si>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</si>
  <si>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</si>
  <si>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</si>
  <si>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</si>
  <si>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</si>
  <si>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</si>
  <si>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</si>
  <si>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</si>
  <si>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</si>
  <si>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</si>
  <si>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</si>
  <si>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</si>
  <si>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</si>
  <si>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</si>
  <si>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</si>
  <si>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</si>
  <si>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</si>
  <si>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</si>
  <si>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</si>
  <si>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</si>
  <si>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</si>
  <si>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</si>
  <si>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</si>
  <si>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</si>
  <si>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</si>
  <si>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</si>
  <si>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</si>
  <si>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</si>
  <si>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</si>
  <si>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</si>
  <si>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</si>
  <si>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</si>
  <si>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</si>
  <si>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</si>
  <si>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</si>
  <si>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</si>
  <si>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</si>
  <si>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</si>
  <si>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</si>
  <si>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</si>
  <si>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</si>
  <si>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</si>
  <si>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</si>
  <si>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</si>
  <si>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</si>
  <si>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</si>
  <si>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</si>
  <si>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</si>
  <si>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</si>
  <si>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</si>
  <si>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</si>
  <si>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</si>
  <si>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</si>
  <si>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</si>
  <si>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</si>
  <si>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</si>
  <si>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</si>
  <si>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</si>
  <si>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</si>
  <si>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</si>
  <si>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</si>
  <si>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</si>
  <si>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</si>
  <si>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</si>
  <si>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</si>
  <si>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</si>
  <si>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</si>
  <si>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</si>
  <si>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</si>
  <si>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</si>
  <si>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</si>
  <si>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</si>
  <si>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</si>
  <si>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</si>
  <si>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</si>
  <si>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</si>
  <si>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</si>
  <si>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</si>
  <si>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</si>
  <si>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</si>
  <si>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</si>
  <si>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</si>
  <si>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</si>
  <si>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</si>
  <si>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</si>
  <si>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</si>
  <si>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</si>
  <si>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</si>
  <si>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</si>
  <si>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</si>
  <si>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</si>
  <si>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</si>
  <si>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</si>
  <si>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</si>
  <si>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</si>
  <si>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</si>
  <si>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</si>
  <si>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</si>
  <si>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</si>
  <si>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</si>
  <si>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</si>
  <si>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</si>
  <si>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</si>
  <si>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</si>
  <si>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</si>
  <si>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</si>
  <si>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</si>
  <si>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</si>
  <si>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</si>
  <si>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</si>
  <si>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</si>
  <si>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</si>
  <si>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</si>
  <si>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</si>
  <si>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</si>
  <si>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</si>
  <si>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</si>
  <si>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</si>
  <si>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</si>
  <si>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</si>
  <si>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</si>
  <si>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</si>
  <si>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</si>
  <si>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</si>
  <si>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</si>
  <si>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</si>
  <si>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</si>
  <si>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</si>
  <si>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</si>
  <si>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</si>
  <si>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</si>
  <si>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</si>
  <si>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</si>
  <si>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</si>
  <si>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</si>
  <si>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</si>
  <si>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</si>
  <si>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</si>
  <si>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</si>
  <si>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</si>
  <si>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</si>
  <si>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</si>
  <si>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</si>
  <si>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</si>
  <si>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</si>
  <si>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</si>
  <si>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</si>
  <si>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</si>
  <si>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</si>
  <si>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</si>
  <si>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</si>
  <si>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</si>
  <si>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</si>
  <si>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</si>
  <si>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</si>
  <si>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</si>
  <si>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</si>
  <si>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</si>
  <si>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</si>
  <si>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</si>
  <si>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</si>
  <si>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</si>
  <si>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</si>
  <si>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</si>
  <si>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</si>
  <si>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</si>
  <si>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</si>
  <si>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</si>
  <si>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</si>
  <si>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</si>
  <si>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</si>
  <si>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</si>
  <si>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</si>
  <si>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</si>
  <si>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</si>
  <si>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</si>
  <si>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</si>
  <si>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</si>
  <si>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</si>
  <si>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</si>
  <si>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</si>
  <si>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</si>
  <si>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</si>
  <si>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</si>
  <si>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</si>
  <si>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</si>
  <si>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</si>
  <si>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</si>
  <si>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</si>
  <si>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</si>
  <si>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</si>
  <si>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</si>
  <si>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</si>
  <si>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</si>
  <si>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</si>
  <si>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</si>
  <si>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</si>
  <si>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</si>
  <si>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</si>
  <si>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</si>
  <si>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</si>
  <si>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</si>
  <si>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</si>
  <si>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</si>
  <si>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</si>
  <si>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</si>
  <si>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</si>
  <si>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</si>
  <si>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</si>
  <si>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</si>
  <si>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</si>
  <si>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</si>
  <si>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</si>
  <si>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</si>
  <si>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</si>
  <si>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</si>
  <si>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</si>
  <si>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</si>
  <si>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</si>
  <si>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</si>
  <si>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</si>
  <si>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</si>
  <si>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</si>
  <si>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</si>
  <si>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</si>
  <si>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</si>
  <si>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</si>
  <si>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</si>
  <si>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</si>
  <si>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</si>
  <si>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</si>
  <si>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</si>
  <si>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</si>
  <si>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</si>
  <si>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</si>
  <si>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</si>
  <si>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</si>
  <si>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</si>
  <si>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</si>
  <si>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</si>
  <si>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</si>
  <si>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</si>
  <si>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</si>
  <si>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</si>
  <si>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</si>
  <si>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</si>
  <si>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</si>
  <si>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</si>
  <si>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</si>
  <si>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</si>
  <si>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</si>
  <si>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</si>
  <si>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</si>
  <si>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</si>
  <si>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</si>
  <si>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</si>
  <si>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</si>
  <si>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</si>
  <si>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</si>
  <si>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</si>
  <si>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</si>
  <si>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</si>
  <si>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</si>
  <si>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</si>
  <si>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</si>
  <si>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</si>
  <si>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</si>
  <si>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</si>
  <si>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</si>
  <si>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</si>
  <si>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</si>
  <si>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</si>
  <si>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</si>
  <si>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</si>
  <si>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</si>
  <si>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</si>
  <si>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</si>
  <si>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</si>
  <si>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</si>
  <si>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</si>
  <si>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</si>
  <si>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</si>
  <si>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</si>
  <si>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</si>
  <si>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</si>
  <si>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</si>
  <si>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</si>
  <si>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</si>
  <si>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</si>
  <si>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</si>
  <si>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</si>
  <si>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</si>
  <si>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</si>
  <si>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</si>
  <si>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</si>
  <si>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</si>
  <si>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</si>
  <si>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</si>
  <si>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</si>
  <si>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</si>
  <si>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</si>
  <si>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</si>
  <si>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</si>
  <si>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</si>
  <si>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</si>
  <si>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</si>
  <si>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</si>
  <si>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</si>
  <si>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</si>
  <si>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</si>
  <si>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</si>
  <si>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</si>
  <si>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</si>
  <si>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</si>
  <si>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</si>
  <si>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</si>
  <si>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</si>
  <si>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</si>
  <si>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</si>
  <si>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</si>
  <si>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</si>
  <si>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</si>
  <si>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</si>
  <si>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</si>
  <si>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</si>
  <si>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</si>
  <si>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</si>
  <si>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</si>
  <si>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</si>
  <si>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</si>
  <si>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</si>
  <si>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</si>
  <si>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</si>
  <si>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</si>
  <si>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</si>
  <si>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</si>
  <si>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</si>
  <si>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</si>
  <si>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</si>
  <si>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</si>
  <si>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</si>
  <si>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</si>
  <si>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</si>
  <si>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</si>
  <si>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</si>
  <si>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</si>
  <si>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</si>
  <si>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</si>
  <si>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</si>
  <si>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</si>
  <si>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</si>
  <si>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</si>
  <si>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</si>
  <si>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</si>
  <si>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</si>
  <si>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</si>
  <si>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</si>
  <si>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</si>
  <si>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</si>
  <si>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</si>
  <si>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</si>
  <si>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</si>
  <si>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</si>
  <si>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</si>
  <si>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</si>
  <si>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</si>
  <si>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</si>
  <si>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</si>
  <si>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</si>
  <si>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</si>
  <si>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</si>
  <si>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</si>
  <si>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</si>
  <si>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</si>
  <si>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</si>
  <si>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</si>
  <si>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</si>
  <si>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</si>
  <si>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</si>
  <si>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</si>
  <si>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</si>
  <si>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</si>
  <si>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</si>
  <si>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</si>
  <si>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</si>
  <si>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</si>
  <si>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</si>
  <si>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</si>
  <si>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</si>
  <si>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</si>
  <si>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</si>
  <si>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</si>
  <si>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</si>
  <si>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</si>
  <si>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</si>
  <si>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</si>
  <si>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</si>
  <si>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</si>
  <si>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</si>
  <si>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</si>
  <si>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</si>
  <si>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</si>
  <si>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</si>
  <si>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</si>
  <si>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</si>
  <si>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</si>
  <si>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</si>
  <si>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</si>
  <si>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</si>
  <si>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</si>
  <si>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</si>
  <si>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</si>
  <si>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</si>
  <si>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</si>
  <si>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</si>
  <si>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</si>
  <si>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</si>
  <si>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</si>
  <si>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</si>
  <si>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</si>
  <si>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</si>
  <si>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</si>
  <si>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</si>
  <si>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</si>
  <si>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</si>
  <si>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</si>
  <si>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</si>
  <si>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</si>
  <si>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</si>
  <si>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</si>
  <si>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</si>
  <si>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</si>
  <si>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</si>
  <si>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</si>
  <si>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</si>
  <si>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</si>
  <si>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</si>
  <si>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</si>
  <si>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</si>
  <si>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</si>
  <si>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</si>
  <si>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</si>
  <si>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</si>
  <si>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</si>
  <si>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</si>
  <si>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</si>
  <si>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</si>
  <si>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</si>
  <si>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</si>
  <si>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</si>
  <si>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</si>
  <si>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</si>
  <si>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</si>
  <si>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</si>
  <si>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</si>
  <si>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</si>
  <si>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</si>
  <si>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</si>
  <si>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</si>
  <si>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</si>
  <si>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</si>
  <si>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</si>
  <si>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</si>
  <si>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</si>
  <si>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</si>
  <si>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</si>
  <si>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</si>
  <si>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</si>
  <si>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</si>
  <si>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</si>
  <si>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</si>
  <si>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</si>
  <si>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</si>
  <si>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</si>
  <si>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</si>
  <si>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</si>
  <si>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</si>
  <si>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</si>
  <si>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</si>
  <si>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</si>
  <si>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</si>
  <si>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</si>
  <si>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</si>
  <si>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</si>
  <si>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</si>
  <si>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</si>
  <si>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</si>
  <si>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</si>
  <si>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</si>
  <si>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</si>
  <si>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</si>
  <si>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</si>
  <si>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</si>
  <si>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</si>
  <si>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</si>
  <si>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</si>
  <si>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</si>
  <si>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</si>
  <si>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</si>
  <si>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</si>
  <si>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</si>
  <si>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</si>
  <si>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</si>
  <si>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</si>
  <si>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</si>
  <si>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</si>
  <si>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</si>
  <si>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</si>
  <si>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</si>
  <si>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</si>
  <si>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</si>
  <si>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</si>
  <si>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</si>
  <si>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</si>
  <si>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</si>
  <si>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</si>
  <si>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</si>
  <si>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</si>
  <si>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</si>
  <si>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</si>
  <si>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</si>
  <si>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</si>
  <si>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</si>
  <si>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</si>
  <si>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</si>
  <si>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</si>
  <si>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</si>
  <si>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</si>
  <si>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</si>
  <si>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</si>
  <si>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</si>
  <si>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</si>
  <si>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</si>
  <si>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</si>
  <si>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</si>
  <si>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</si>
  <si>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</si>
  <si>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</si>
  <si>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</si>
  <si>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</si>
  <si>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</si>
  <si>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</si>
  <si>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</si>
  <si>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</si>
  <si>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</si>
  <si>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</si>
  <si>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</si>
  <si>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</si>
  <si>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</si>
  <si>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</si>
  <si>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</si>
  <si>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</si>
  <si>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</si>
  <si>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</si>
  <si>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</si>
  <si>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</si>
  <si>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</si>
  <si>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</si>
  <si>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</si>
  <si>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</si>
  <si>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</si>
  <si>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</si>
  <si>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</si>
  <si>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</si>
  <si>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</si>
  <si>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</si>
  <si>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</si>
  <si>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</si>
  <si>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</si>
  <si>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</si>
  <si>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</si>
  <si>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</si>
  <si>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</si>
  <si>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</si>
  <si>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</si>
  <si>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</si>
  <si>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</si>
  <si>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</si>
  <si>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</si>
  <si>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</si>
  <si>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</si>
  <si>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</si>
  <si>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</si>
  <si>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</si>
  <si>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</si>
  <si>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</si>
  <si>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</si>
  <si>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</si>
  <si>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</si>
  <si>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</si>
  <si>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</si>
  <si>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</si>
  <si>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</si>
  <si>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</si>
  <si>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</si>
  <si>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</si>
  <si>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</si>
  <si>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</si>
  <si>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</si>
  <si>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</si>
  <si>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</si>
  <si>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</si>
  <si>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</si>
  <si>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</si>
  <si>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</si>
  <si>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</si>
  <si>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</si>
  <si>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</si>
  <si>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</si>
  <si>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</si>
  <si>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</si>
  <si>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</si>
  <si>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</si>
  <si>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</si>
  <si>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</si>
  <si>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</si>
  <si>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</si>
  <si>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</si>
  <si>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</si>
  <si>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</si>
  <si>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</si>
  <si>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</si>
  <si>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</si>
  <si>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</si>
  <si>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</si>
  <si>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</si>
  <si>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</si>
  <si>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</si>
  <si>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</si>
  <si>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</si>
  <si>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</si>
  <si>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</si>
  <si>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</si>
  <si>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</si>
  <si>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</si>
  <si>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</si>
  <si>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</si>
  <si>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</si>
  <si>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</si>
  <si>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</si>
  <si>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</si>
  <si>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</si>
  <si>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</si>
  <si>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</si>
  <si>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</si>
  <si>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</si>
  <si>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</si>
  <si>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</si>
  <si>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</si>
  <si>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</si>
  <si>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</si>
  <si>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</si>
  <si>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</si>
  <si>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</si>
  <si>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</si>
  <si>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</si>
  <si>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</si>
  <si>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</si>
  <si>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</si>
  <si>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</si>
  <si>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</si>
  <si>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</si>
  <si>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</si>
  <si>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</si>
  <si>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</si>
  <si>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</si>
  <si>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</si>
  <si>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</si>
  <si>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</si>
  <si>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</si>
  <si>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</si>
  <si>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</si>
  <si>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</si>
  <si>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</si>
  <si>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</si>
  <si>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</si>
  <si>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</si>
  <si>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</si>
  <si>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</si>
  <si>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</si>
  <si>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</si>
  <si>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</si>
  <si>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</si>
  <si>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</si>
  <si>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</si>
  <si>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</si>
  <si>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</si>
  <si>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</si>
  <si>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</si>
  <si>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</si>
  <si>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</si>
  <si>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</si>
  <si>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</si>
  <si>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</si>
  <si>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</si>
  <si>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</si>
  <si>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</si>
  <si>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</si>
  <si>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</si>
  <si>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</si>
  <si>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</si>
  <si>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</si>
  <si>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</si>
  <si>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</si>
  <si>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</si>
  <si>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</si>
  <si>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</si>
  <si>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</si>
  <si>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</si>
  <si>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</si>
  <si>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</si>
  <si>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</si>
  <si>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</si>
  <si>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</si>
  <si>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</si>
  <si>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</si>
  <si>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</si>
  <si>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</si>
  <si>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</si>
  <si>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</si>
  <si>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</si>
  <si>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</si>
  <si>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</si>
  <si>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</si>
  <si>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</si>
  <si>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</si>
  <si>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</si>
  <si>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</si>
  <si>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</si>
  <si>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</si>
  <si>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</si>
  <si>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</si>
  <si>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</si>
  <si>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</si>
  <si>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</si>
  <si>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</si>
  <si>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</si>
  <si>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</si>
  <si>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</si>
  <si>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</si>
  <si>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</si>
  <si>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</si>
  <si>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</si>
  <si>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</si>
  <si>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</si>
  <si>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</si>
  <si>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</si>
  <si>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</si>
  <si>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</si>
  <si>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</si>
  <si>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</si>
  <si>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</si>
  <si>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</si>
  <si>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</si>
  <si>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</si>
  <si>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</si>
  <si>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</si>
  <si>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</si>
  <si>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</si>
  <si>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</si>
  <si>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</si>
  <si>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</si>
  <si>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</si>
  <si>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</si>
  <si>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</si>
  <si>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</si>
  <si>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</si>
  <si>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</si>
  <si>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</si>
  <si>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</si>
  <si>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</si>
  <si>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</si>
  <si>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</si>
  <si>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</si>
  <si>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</si>
  <si>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</si>
  <si>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</si>
  <si>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</si>
  <si>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</si>
  <si>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</si>
  <si>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</si>
  <si>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</si>
  <si>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</si>
  <si>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</si>
  <si>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</si>
  <si>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</si>
  <si>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</si>
  <si>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</si>
  <si>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</si>
  <si>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</si>
  <si>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</si>
  <si>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</si>
  <si>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</si>
  <si>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</si>
  <si>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</si>
  <si>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</si>
  <si>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</si>
  <si>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</si>
  <si>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</si>
  <si>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</si>
  <si>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</si>
  <si>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</si>
  <si>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</si>
  <si>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</si>
  <si>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</si>
  <si>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</si>
  <si>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</si>
  <si>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</si>
  <si>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</si>
  <si>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</si>
  <si>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</si>
  <si>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</si>
  <si>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</si>
  <si>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</si>
  <si>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</si>
  <si>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</si>
  <si>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</si>
  <si>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</si>
  <si>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</si>
  <si>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</si>
  <si>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</si>
  <si>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</si>
  <si>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</si>
  <si>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</si>
  <si>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</si>
  <si>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</si>
  <si>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</si>
  <si>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</si>
  <si>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</si>
  <si>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</si>
  <si>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</si>
  <si>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</si>
  <si>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</si>
  <si>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</si>
  <si>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</si>
  <si>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</si>
  <si>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</si>
  <si>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</si>
  <si>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</si>
  <si>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</si>
  <si>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</si>
  <si>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</si>
  <si>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</si>
  <si>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</si>
  <si>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</si>
  <si>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</si>
  <si>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</si>
  <si>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</si>
  <si>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</si>
  <si>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</si>
  <si>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</si>
  <si>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</si>
  <si>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</si>
  <si>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</si>
  <si>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</si>
  <si>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</si>
  <si>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</si>
  <si>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</si>
  <si>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</si>
  <si>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</si>
  <si>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</si>
  <si>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</si>
  <si>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</si>
  <si>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</si>
  <si>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</si>
  <si>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</si>
  <si>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</si>
  <si>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</si>
  <si>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</si>
  <si>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</si>
  <si>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</si>
  <si>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</si>
  <si>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</si>
  <si>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</si>
  <si>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</si>
  <si>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</si>
  <si>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</si>
  <si>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</si>
  <si>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</si>
  <si>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</si>
  <si>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</si>
  <si>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</si>
  <si>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</si>
  <si>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</si>
  <si>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</si>
  <si>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</si>
  <si>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</si>
  <si>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</si>
  <si>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</si>
  <si>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</si>
  <si>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</si>
  <si>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</si>
  <si>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</si>
  <si>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</si>
  <si>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</si>
  <si>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</si>
  <si>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</si>
  <si>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</si>
  <si>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</si>
  <si>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</si>
  <si>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</si>
  <si>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</si>
  <si>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</si>
  <si>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</si>
  <si>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</si>
  <si>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</si>
  <si>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</si>
  <si>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</si>
  <si>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</si>
  <si>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</si>
  <si>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</si>
  <si>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</si>
  <si>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</si>
  <si>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</si>
  <si>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</si>
  <si>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</si>
  <si>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</si>
  <si>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</si>
  <si>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</si>
  <si>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</si>
  <si>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</si>
  <si>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</si>
  <si>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</si>
  <si>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</si>
  <si>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</si>
  <si>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</si>
  <si>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</si>
  <si>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</si>
  <si>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</si>
  <si>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</si>
  <si>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</si>
  <si>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</si>
  <si>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</si>
  <si>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</si>
  <si>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</si>
  <si>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</si>
  <si>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</si>
  <si>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</si>
  <si>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</si>
  <si>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</si>
  <si>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</si>
  <si>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</si>
  <si>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</si>
  <si>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</si>
  <si>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</si>
  <si>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</si>
  <si>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</si>
  <si>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</si>
  <si>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</si>
  <si>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</si>
  <si>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</si>
  <si>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</si>
  <si>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</si>
  <si>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</si>
  <si>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</si>
  <si>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</si>
  <si>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</si>
  <si>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</si>
  <si>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</si>
  <si>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</si>
  <si>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</si>
  <si>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</si>
  <si>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</si>
  <si>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</si>
  <si>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</si>
  <si>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</si>
  <si>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</si>
  <si>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</si>
  <si>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</si>
  <si>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</si>
  <si>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</si>
  <si>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</si>
  <si>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</si>
  <si>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</si>
  <si>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</si>
  <si>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</si>
  <si>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</si>
  <si>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</si>
  <si>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</si>
  <si>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</si>
  <si>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</si>
  <si>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</si>
  <si>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</si>
  <si>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</si>
  <si>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</si>
  <si>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</si>
  <si>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</si>
  <si>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</si>
  <si>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</si>
  <si>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</si>
  <si>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</si>
  <si>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</si>
  <si>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</si>
  <si>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</si>
  <si>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</si>
  <si>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</si>
  <si>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</si>
  <si>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</si>
  <si>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</si>
  <si>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</si>
  <si>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</si>
  <si>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</si>
  <si>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</si>
  <si>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</si>
  <si>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</si>
  <si>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</si>
  <si>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</si>
  <si>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</si>
  <si>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</si>
  <si>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</si>
  <si>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</si>
  <si>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</si>
  <si>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</si>
  <si>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</si>
  <si>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</si>
  <si>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</si>
  <si>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</si>
  <si>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</si>
  <si>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</si>
  <si>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</si>
  <si>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</si>
  <si>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</si>
  <si>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</si>
  <si>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</si>
  <si>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</si>
  <si>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</si>
  <si>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</si>
  <si>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</si>
  <si>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</si>
  <si>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</si>
  <si>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</si>
  <si>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</si>
  <si>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</si>
  <si>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</si>
  <si>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</si>
  <si>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</si>
  <si>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</si>
  <si>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</si>
  <si>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</si>
  <si>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</si>
  <si>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</si>
  <si>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</si>
  <si>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</si>
  <si>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</si>
  <si>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</si>
  <si>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</si>
  <si>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</si>
  <si>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</si>
  <si>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</si>
  <si>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</si>
  <si>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</si>
  <si>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</si>
  <si>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</si>
  <si>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</si>
  <si>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</si>
  <si>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</si>
  <si>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</si>
  <si>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</si>
  <si>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</si>
  <si>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</si>
  <si>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</si>
  <si>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</si>
  <si>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</si>
  <si>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</si>
  <si>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</si>
  <si>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</si>
  <si>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</si>
  <si>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</si>
  <si>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</si>
  <si>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</si>
  <si>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</si>
  <si>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</si>
  <si>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</si>
  <si>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</si>
  <si>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</si>
  <si>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</si>
  <si>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</si>
  <si>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</si>
  <si>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</si>
  <si>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</si>
  <si>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</si>
  <si>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</si>
  <si>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</si>
  <si>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</si>
  <si>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</si>
  <si>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</si>
  <si>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</si>
  <si>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</si>
  <si>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</si>
  <si>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</si>
  <si>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</si>
  <si>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</si>
  <si>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</si>
  <si>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</si>
  <si>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</si>
  <si>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</si>
  <si>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</si>
  <si>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</si>
  <si>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</si>
  <si>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</si>
  <si>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</si>
  <si>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</si>
  <si>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</si>
  <si>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</si>
  <si>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</si>
  <si>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</si>
  <si>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</si>
  <si>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</si>
  <si>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</si>
  <si>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</si>
  <si>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</si>
  <si>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</si>
  <si>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</si>
  <si>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</si>
  <si>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</si>
  <si>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</si>
  <si>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</si>
  <si>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</si>
  <si>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</si>
  <si>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</si>
  <si>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</si>
  <si>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</si>
  <si>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</si>
  <si>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</si>
  <si>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</si>
  <si>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</si>
  <si>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</si>
  <si>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</si>
  <si>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</si>
  <si>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</si>
  <si>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</si>
  <si>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</si>
  <si>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</si>
  <si>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</si>
  <si>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</si>
  <si>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</si>
  <si>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</si>
  <si>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</si>
  <si>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</si>
  <si>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</si>
  <si>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</si>
  <si>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</si>
  <si>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</si>
  <si>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</si>
  <si>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</si>
  <si>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</si>
  <si>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</si>
  <si>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</si>
  <si>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</si>
  <si>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</si>
  <si>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</si>
  <si>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</si>
  <si>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</si>
  <si>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</si>
  <si>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</si>
  <si>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</si>
  <si>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</si>
  <si>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</si>
  <si>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</si>
  <si>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</si>
  <si>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</si>
  <si>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</si>
  <si>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</si>
  <si>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</si>
  <si>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</si>
  <si>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</si>
  <si>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</si>
  <si>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</si>
  <si>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</si>
  <si>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</si>
  <si>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</si>
  <si>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</si>
  <si>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</si>
  <si>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</si>
  <si>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</si>
  <si>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</si>
  <si>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</si>
  <si>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</si>
  <si>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</si>
  <si>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</si>
  <si>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</si>
  <si>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</si>
  <si>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</si>
  <si>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</si>
  <si>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</si>
  <si>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</si>
  <si>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</si>
  <si>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</si>
  <si>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</si>
  <si>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</si>
  <si>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</si>
  <si>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</si>
  <si>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</si>
  <si>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</si>
  <si>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</si>
  <si>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</si>
  <si>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</si>
  <si>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</si>
  <si>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</si>
  <si>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</si>
  <si>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</si>
  <si>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</si>
  <si>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</si>
  <si>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</si>
  <si>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</si>
  <si>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</si>
  <si>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</si>
  <si>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</si>
  <si>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</si>
  <si>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</si>
  <si>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</si>
  <si>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</si>
  <si>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</si>
  <si>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</si>
  <si>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</si>
  <si>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</si>
  <si>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</si>
  <si>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</si>
  <si>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</si>
  <si>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</si>
  <si>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</si>
  <si>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</si>
  <si>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</si>
  <si>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</si>
  <si>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</si>
  <si>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</si>
  <si>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</si>
  <si>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</si>
  <si>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</si>
  <si>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</si>
  <si>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</si>
  <si>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</si>
  <si>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</si>
  <si>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</si>
  <si>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</si>
  <si>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</si>
  <si>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</si>
  <si>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</si>
  <si>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</si>
  <si>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</si>
  <si>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</si>
  <si>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</si>
  <si>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</si>
  <si>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</si>
  <si>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</si>
  <si>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</si>
  <si>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</si>
  <si>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</si>
  <si>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</si>
  <si>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</si>
  <si>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</si>
  <si>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</si>
  <si>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</si>
  <si>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</si>
  <si>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</si>
  <si>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</si>
  <si>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</si>
  <si>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</si>
  <si>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</si>
  <si>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</si>
  <si>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</si>
  <si>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</si>
  <si>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</si>
  <si>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</si>
  <si>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</si>
  <si>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</si>
  <si>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</si>
  <si>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</si>
  <si>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</si>
  <si>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</si>
  <si>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</si>
  <si>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</si>
  <si>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</si>
  <si>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</si>
  <si>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</si>
  <si>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</si>
  <si>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</si>
  <si>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</si>
  <si>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</si>
  <si>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</si>
  <si>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</si>
  <si>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</si>
  <si>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</si>
  <si>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</si>
  <si>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</si>
  <si>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</si>
  <si>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</si>
  <si>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</si>
  <si>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</si>
  <si>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</si>
  <si>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</si>
  <si>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</si>
  <si>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</si>
  <si>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</si>
  <si>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</si>
  <si>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</si>
  <si>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</si>
  <si>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</si>
  <si>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</si>
  <si>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</si>
  <si>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</si>
  <si>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</si>
  <si>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</si>
  <si>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</si>
  <si>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</si>
  <si>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</si>
  <si>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</si>
  <si>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</si>
  <si>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</si>
  <si>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</si>
  <si>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</si>
  <si>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</si>
  <si>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</si>
  <si>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</si>
  <si>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</si>
  <si>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</si>
  <si>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</si>
  <si>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</si>
  <si>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</si>
  <si>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</si>
  <si>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</si>
  <si>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</si>
  <si>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</si>
  <si>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</si>
  <si>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</si>
  <si>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</si>
  <si>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</si>
  <si>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</si>
  <si>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</si>
  <si>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</si>
  <si>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</si>
  <si>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</si>
  <si>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</si>
  <si>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</si>
  <si>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</si>
  <si>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</si>
  <si>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</si>
  <si>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</si>
  <si>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</si>
  <si>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</si>
  <si>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</si>
  <si>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</si>
  <si>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</si>
  <si>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</si>
  <si>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</si>
  <si>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</si>
  <si>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</si>
  <si>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</si>
  <si>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</si>
  <si>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</si>
  <si>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</si>
  <si>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</si>
  <si>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</si>
  <si>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</si>
  <si>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</si>
  <si>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</si>
  <si>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</si>
  <si>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</si>
  <si>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</si>
  <si>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</si>
  <si>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</si>
  <si>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</si>
  <si>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</si>
  <si>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</si>
  <si>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</si>
  <si>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</si>
  <si>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</si>
  <si>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</si>
  <si>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</si>
  <si>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</si>
  <si>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</si>
  <si>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</si>
  <si>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</si>
  <si>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</si>
  <si>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</si>
  <si>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</si>
  <si>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</si>
  <si>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</si>
  <si>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</si>
  <si>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</si>
  <si>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</si>
  <si>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</si>
  <si>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</si>
  <si>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</si>
  <si>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</si>
  <si>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</si>
  <si>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</si>
  <si>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</si>
  <si>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</si>
  <si>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</si>
  <si>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</si>
  <si>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</si>
  <si>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</si>
  <si>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</si>
  <si>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</si>
  <si>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</si>
  <si>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</si>
  <si>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</si>
  <si>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</si>
  <si>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</si>
  <si>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</si>
  <si>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</si>
  <si>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</si>
  <si>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</si>
  <si>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</si>
  <si>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</si>
  <si>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</si>
  <si>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</si>
  <si>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</si>
  <si>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</si>
  <si>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</si>
  <si>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</si>
  <si>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</si>
  <si>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</si>
  <si>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</si>
  <si>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</si>
  <si>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</si>
  <si>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</si>
  <si>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</si>
  <si>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</si>
  <si>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</si>
  <si>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</si>
  <si>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</si>
  <si>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</si>
  <si>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</si>
  <si>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</si>
  <si>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</si>
  <si>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</si>
  <si>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</si>
  <si>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</si>
  <si>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</si>
  <si>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</si>
  <si>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</si>
  <si>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</si>
  <si>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</si>
  <si>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</si>
  <si>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</si>
  <si>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</si>
  <si>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</si>
  <si>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</si>
  <si>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</si>
  <si>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</si>
  <si>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</si>
  <si>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</si>
  <si>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</si>
  <si>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</si>
  <si>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</si>
  <si>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</si>
  <si>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</si>
  <si>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</si>
  <si>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</si>
  <si>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</si>
  <si>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</si>
  <si>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</si>
  <si>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</si>
  <si>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</si>
  <si>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</si>
  <si>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</si>
  <si>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</si>
  <si>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</si>
  <si>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</si>
  <si>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</si>
  <si>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</si>
  <si>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</si>
  <si>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</si>
  <si>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</si>
  <si>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</si>
  <si>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</si>
  <si>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</si>
  <si>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</si>
  <si>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</si>
  <si>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</si>
  <si>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</si>
  <si>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</si>
  <si>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</si>
  <si>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</si>
  <si>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</si>
  <si>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</si>
  <si>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</si>
  <si>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</si>
  <si>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</si>
  <si>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</si>
  <si>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</si>
  <si>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</si>
  <si>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</si>
  <si>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</si>
  <si>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</si>
  <si>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</si>
  <si>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</si>
  <si>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</si>
  <si>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</si>
  <si>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</si>
  <si>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</si>
  <si>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</si>
  <si>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</si>
  <si>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</si>
  <si>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</si>
  <si>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</si>
  <si>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</si>
  <si>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</si>
  <si>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</si>
  <si>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</si>
  <si>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</si>
  <si>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</si>
  <si>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</si>
  <si>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</si>
  <si>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</si>
  <si>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</si>
  <si>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</si>
  <si>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</si>
  <si>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</si>
  <si>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</si>
  <si>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</si>
  <si>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</si>
  <si>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</si>
  <si>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</si>
  <si>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</si>
  <si>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</si>
  <si>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</si>
  <si>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</si>
  <si>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</si>
  <si>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</si>
  <si>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</si>
  <si>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</si>
  <si>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</si>
  <si>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</si>
  <si>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</si>
  <si>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</si>
  <si>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</si>
  <si>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</si>
  <si>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</si>
  <si>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</si>
  <si>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</si>
  <si>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</si>
  <si>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</si>
  <si>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</si>
  <si>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</si>
  <si>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</si>
  <si>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</si>
  <si>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</si>
  <si>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</si>
  <si>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</si>
  <si>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</si>
  <si>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</si>
  <si>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</si>
  <si>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</si>
  <si>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</si>
  <si>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</si>
  <si>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</si>
  <si>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</si>
  <si>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</si>
  <si>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</si>
  <si>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</si>
  <si>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</si>
  <si>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</si>
  <si>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</si>
  <si>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</si>
  <si>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</si>
  <si>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</si>
  <si>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</si>
  <si>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</si>
  <si>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</si>
  <si>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</si>
  <si>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</si>
  <si>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</si>
  <si>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</si>
  <si>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</si>
  <si>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</si>
  <si>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</si>
  <si>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</si>
  <si>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</si>
  <si>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</si>
  <si>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</si>
  <si>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</si>
  <si>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</si>
  <si>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</si>
  <si>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</si>
  <si>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</si>
  <si>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</si>
  <si>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</si>
  <si>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</si>
  <si>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</si>
  <si>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</si>
  <si>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</si>
  <si>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</si>
  <si>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</si>
  <si>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</si>
  <si>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</si>
  <si>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</si>
  <si>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</si>
  <si>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</si>
  <si>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</si>
  <si>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</si>
  <si>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</si>
  <si>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</si>
  <si>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</si>
  <si>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</si>
  <si>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</si>
  <si>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</si>
  <si>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</si>
  <si>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</si>
  <si>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</si>
  <si>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</si>
  <si>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</si>
  <si>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</si>
  <si>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</si>
  <si>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</si>
  <si>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</si>
  <si>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</si>
  <si>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</si>
  <si>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</si>
  <si>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</si>
  <si>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</si>
  <si>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</si>
  <si>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</si>
  <si>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</si>
  <si>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</si>
  <si>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</si>
  <si>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</si>
  <si>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</si>
  <si>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</si>
  <si>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</si>
  <si>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</si>
  <si>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</si>
  <si>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</si>
  <si>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</si>
  <si>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</si>
  <si>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</si>
  <si>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</si>
  <si>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</si>
  <si>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</si>
  <si>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</si>
  <si>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</si>
  <si>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</si>
  <si>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</si>
  <si>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</si>
  <si>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</si>
  <si>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</si>
  <si>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</si>
  <si>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</si>
  <si>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</si>
  <si>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</si>
  <si>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</si>
  <si>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</si>
  <si>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</si>
  <si>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</si>
  <si>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</si>
  <si>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</si>
  <si>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</si>
  <si>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</si>
  <si>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</si>
  <si>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</si>
  <si>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</si>
  <si>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</si>
  <si>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</si>
  <si>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</si>
  <si>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</si>
  <si>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</si>
  <si>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</si>
  <si>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</si>
  <si>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</si>
  <si>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</si>
  <si>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</si>
  <si>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</si>
  <si>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</si>
  <si>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</si>
  <si>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</si>
  <si>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</si>
  <si>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</si>
  <si>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</si>
  <si>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</si>
  <si>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</si>
  <si>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</si>
  <si>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</si>
  <si>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</si>
  <si>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</si>
  <si>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</si>
  <si>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</si>
  <si>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</si>
  <si>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</si>
  <si>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</si>
  <si>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</si>
  <si>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</si>
  <si>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</si>
  <si>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</si>
  <si>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</si>
  <si>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</si>
  <si>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</si>
  <si>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</si>
  <si>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</si>
  <si>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</si>
  <si>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</si>
  <si>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</si>
  <si>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</si>
  <si>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</si>
  <si>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</si>
  <si>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</si>
  <si>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</si>
  <si>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</si>
  <si>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</si>
  <si>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</si>
  <si>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</si>
  <si>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</si>
  <si>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</si>
  <si>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</si>
  <si>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</si>
  <si>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</si>
  <si>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</si>
  <si>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</si>
  <si>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</si>
  <si>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</si>
  <si>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</si>
  <si>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</si>
  <si>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</si>
  <si>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</si>
  <si>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</si>
  <si>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</si>
  <si>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</si>
  <si>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</si>
  <si>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</si>
  <si>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</si>
  <si>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</si>
  <si>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</si>
  <si>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</si>
  <si>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</si>
  <si>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</si>
  <si>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</si>
  <si>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</si>
  <si>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</si>
  <si>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</si>
  <si>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</si>
  <si>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</si>
  <si>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</si>
  <si>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</si>
  <si>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</si>
  <si>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</si>
  <si>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</si>
  <si>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</si>
  <si>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</si>
  <si>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</si>
  <si>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</si>
  <si>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</si>
  <si>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</si>
  <si>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</si>
  <si>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</si>
  <si>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</si>
  <si>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</si>
  <si>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</si>
  <si>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</si>
  <si>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</si>
  <si>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</si>
  <si>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</si>
  <si>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</si>
  <si>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</si>
  <si>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</si>
  <si>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</si>
  <si>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</si>
  <si>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</si>
  <si>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</si>
  <si>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</si>
  <si>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</si>
  <si>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</si>
  <si>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</si>
  <si>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</si>
  <si>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</si>
  <si>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</si>
  <si>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</si>
  <si>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</si>
  <si>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</si>
  <si>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</si>
  <si>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</si>
  <si>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</si>
  <si>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</si>
  <si>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</si>
  <si>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</si>
  <si>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</si>
  <si>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</si>
  <si>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</si>
  <si>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</si>
  <si>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</si>
  <si>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</si>
  <si>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</si>
  <si>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</si>
  <si>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</si>
  <si>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</si>
  <si>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</si>
  <si>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</si>
  <si>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</si>
  <si>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</si>
  <si>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</si>
  <si>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</si>
  <si>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</si>
  <si>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</si>
  <si>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</si>
  <si>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</si>
  <si>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</si>
  <si>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</si>
  <si>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</si>
  <si>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</si>
  <si>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</si>
  <si>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</si>
  <si>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</si>
  <si>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</si>
  <si>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</si>
  <si>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</si>
  <si>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</si>
  <si>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</si>
  <si>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</si>
  <si>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</si>
  <si>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</si>
  <si>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</si>
  <si>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</si>
  <si>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</si>
  <si>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</si>
  <si>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</si>
  <si>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</si>
  <si>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</si>
  <si>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</si>
  <si>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</si>
  <si>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</si>
  <si>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</si>
  <si>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</si>
  <si>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</si>
  <si>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</si>
  <si>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</si>
  <si>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</si>
  <si>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</si>
  <si>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</si>
  <si>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</si>
  <si>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</si>
  <si>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</si>
  <si>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</si>
  <si>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</si>
  <si>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</si>
  <si>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</si>
  <si>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</si>
  <si>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</si>
  <si>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</si>
  <si>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</si>
  <si>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</si>
  <si>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</si>
  <si>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</si>
  <si>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</si>
  <si>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</si>
  <si>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</si>
  <si>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</si>
  <si>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</si>
  <si>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</si>
  <si>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</si>
  <si>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</si>
  <si>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</si>
  <si>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</si>
  <si>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</si>
  <si>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</si>
  <si>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</si>
  <si>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</si>
  <si>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</si>
  <si>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</si>
  <si>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</si>
  <si>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</si>
  <si>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</si>
  <si>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</si>
  <si>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</si>
  <si>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</si>
  <si>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</si>
  <si>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</si>
  <si>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</si>
  <si>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</si>
  <si>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</si>
  <si>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</si>
  <si>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</si>
  <si>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</si>
  <si>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</si>
  <si>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</si>
  <si>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</si>
  <si>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</si>
  <si>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</si>
  <si>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</si>
  <si>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</si>
  <si>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</si>
  <si>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</si>
  <si>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</si>
  <si>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</si>
  <si>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</si>
  <si>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</si>
  <si>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</si>
  <si>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</si>
  <si>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</si>
  <si>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</si>
  <si>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</si>
  <si>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</si>
  <si>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</si>
  <si>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</si>
  <si>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</si>
  <si>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</si>
  <si>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</si>
  <si>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</si>
  <si>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</si>
  <si>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</si>
  <si>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</si>
  <si>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</si>
  <si>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</si>
  <si>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</si>
  <si>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</si>
  <si>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</si>
  <si>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</si>
  <si>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</si>
  <si>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</si>
  <si>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</si>
  <si>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</si>
  <si>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</si>
  <si>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</si>
  <si>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</si>
  <si>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</si>
  <si>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</si>
  <si>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</si>
  <si>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</si>
  <si>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</si>
  <si>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</si>
  <si>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</si>
  <si>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</si>
  <si>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</si>
  <si>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</si>
  <si>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</si>
  <si>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</si>
  <si>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</si>
  <si>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</si>
  <si>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</si>
  <si>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</si>
  <si>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</si>
  <si>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</si>
  <si>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</si>
  <si>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</si>
  <si>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</si>
  <si>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</si>
  <si>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</si>
  <si>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</si>
  <si>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</si>
  <si>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</si>
  <si>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</si>
  <si>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</si>
  <si>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</si>
  <si>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</si>
  <si>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</si>
  <si>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</si>
  <si>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</si>
  <si>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</si>
  <si>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</si>
  <si>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</si>
  <si>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</si>
  <si>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</si>
  <si>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</si>
  <si>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</si>
  <si>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</si>
  <si>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</si>
  <si>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</si>
  <si>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</si>
  <si>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</si>
  <si>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</si>
  <si>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</si>
  <si>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</si>
  <si>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</si>
  <si>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</si>
  <si>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</si>
  <si>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</si>
  <si>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</si>
  <si>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</si>
  <si>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</si>
  <si>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</si>
  <si>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</si>
  <si>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</si>
  <si>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</si>
  <si>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</si>
  <si>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</si>
  <si>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</si>
  <si>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</si>
  <si>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</si>
  <si>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</si>
  <si>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</si>
  <si>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</si>
  <si>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</si>
  <si>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</si>
  <si>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</si>
  <si>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</si>
  <si>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</si>
  <si>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</si>
  <si>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</si>
  <si>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</si>
  <si>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</si>
  <si>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</si>
  <si>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</si>
  <si>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</si>
  <si>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</si>
  <si>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</si>
  <si>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</si>
  <si>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</si>
  <si>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</si>
  <si>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</si>
  <si>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</si>
  <si>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</si>
  <si>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</si>
  <si>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</si>
  <si>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</si>
  <si>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</si>
  <si>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</si>
  <si>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</si>
  <si>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</si>
  <si>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</si>
  <si>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</si>
  <si>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</si>
  <si>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</si>
  <si>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</si>
  <si>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</si>
  <si>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</si>
  <si>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</si>
  <si>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</si>
  <si>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</si>
  <si>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</si>
  <si>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</si>
  <si>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</si>
  <si>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</si>
  <si>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</si>
  <si>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</si>
  <si>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</si>
  <si>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</si>
  <si>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</si>
  <si>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</si>
  <si>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</si>
  <si>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</si>
  <si>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</si>
  <si>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</si>
  <si>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</si>
  <si>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</si>
  <si>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</si>
  <si>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</si>
  <si>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</si>
  <si>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</si>
  <si>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</si>
  <si>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</si>
  <si>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</si>
  <si>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</si>
  <si>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</si>
  <si>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</si>
  <si>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</si>
  <si>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</si>
  <si>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</si>
  <si>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</si>
  <si>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</si>
  <si>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</si>
  <si>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</si>
  <si>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</si>
  <si>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</si>
  <si>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</si>
  <si>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</si>
  <si>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</si>
  <si>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</si>
  <si>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</si>
  <si>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</si>
  <si>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</si>
  <si>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</si>
  <si>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</si>
  <si>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</si>
  <si>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</si>
  <si>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</si>
  <si>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</si>
  <si>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</si>
  <si>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</si>
  <si>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</si>
  <si>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</si>
  <si>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</si>
  <si>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</si>
  <si>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</si>
  <si>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</si>
  <si>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</si>
  <si>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</si>
  <si>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</si>
  <si>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</si>
  <si>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</si>
  <si>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</si>
  <si>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</si>
  <si>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</si>
  <si>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</si>
  <si>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</si>
  <si>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</si>
  <si>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</si>
  <si>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</si>
  <si>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</si>
  <si>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</si>
  <si>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</si>
  <si>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</si>
  <si>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</si>
  <si>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</si>
  <si>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</si>
  <si>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</si>
  <si>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</si>
  <si>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</si>
  <si>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</si>
  <si>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</si>
  <si>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</si>
  <si>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</si>
  <si>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</si>
  <si>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</si>
  <si>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</si>
  <si>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</si>
  <si>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</si>
  <si>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</si>
  <si>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</si>
  <si>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</si>
  <si>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</si>
  <si>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</si>
  <si>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</si>
  <si>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</si>
  <si>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</si>
  <si>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</si>
  <si>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</si>
  <si>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</si>
  <si>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</si>
  <si>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</si>
  <si>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</si>
  <si>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</si>
  <si>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</si>
  <si>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</si>
  <si>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</si>
  <si>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</si>
  <si>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</si>
  <si>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</si>
  <si>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</si>
  <si>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</si>
  <si>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</si>
  <si>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</si>
  <si>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</si>
  <si>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</si>
  <si>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</si>
  <si>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</si>
  <si>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</si>
  <si>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</si>
  <si>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</si>
  <si>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</si>
  <si>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</si>
  <si>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</si>
  <si>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</si>
  <si>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</si>
  <si>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</si>
  <si>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</si>
  <si>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</si>
  <si>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</si>
  <si>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</si>
  <si>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</si>
  <si>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</si>
  <si>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</si>
  <si>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</si>
  <si>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</si>
  <si>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</si>
  <si>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</si>
  <si>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</si>
  <si>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</si>
  <si>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</si>
  <si>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</si>
  <si>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</si>
  <si>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</si>
  <si>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</si>
  <si>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</si>
  <si>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</si>
  <si>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</si>
  <si>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</si>
  <si>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</si>
  <si>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</si>
  <si>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</si>
  <si>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</si>
  <si>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</si>
  <si>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</si>
  <si>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</si>
  <si>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</si>
  <si>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</si>
  <si>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</si>
  <si>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</si>
  <si>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</si>
  <si>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</si>
  <si>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</si>
  <si>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</si>
  <si>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</si>
  <si>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</si>
  <si>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</si>
  <si>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</si>
  <si>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</si>
  <si>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</si>
  <si>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</si>
  <si>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</si>
  <si>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</si>
  <si>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</si>
  <si>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</si>
  <si>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</si>
  <si>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</si>
  <si>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</si>
  <si>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</si>
  <si>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</si>
  <si>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</si>
  <si>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</si>
  <si>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</si>
  <si>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</si>
  <si>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</si>
  <si>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</si>
  <si>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</si>
  <si>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</si>
  <si>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</si>
  <si>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</si>
  <si>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</si>
  <si>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</si>
  <si>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</si>
  <si>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</si>
  <si>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</si>
  <si>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</si>
  <si>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</si>
  <si>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</si>
  <si>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</si>
  <si>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</si>
  <si>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</si>
  <si>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</si>
  <si>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</si>
  <si>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</si>
  <si>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</si>
  <si>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</si>
  <si>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</si>
  <si>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</si>
  <si>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</si>
  <si>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</si>
  <si>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</si>
  <si>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</si>
  <si>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</si>
  <si>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</si>
  <si>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</si>
  <si>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</si>
  <si>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</si>
  <si>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</si>
  <si>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</si>
  <si>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</si>
  <si>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</si>
  <si>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</si>
  <si>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</si>
  <si>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</si>
  <si>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</si>
  <si>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</si>
  <si>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</si>
  <si>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</si>
  <si>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</si>
  <si>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</si>
  <si>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</si>
  <si>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</si>
  <si>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</si>
  <si>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</si>
  <si>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</si>
  <si>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</si>
  <si>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</si>
  <si>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</si>
  <si>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</si>
  <si>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</si>
  <si>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</si>
  <si>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</si>
  <si>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</si>
  <si>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</si>
  <si>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</si>
  <si>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</si>
  <si>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</si>
  <si>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</si>
  <si>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</si>
  <si>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</si>
  <si>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</si>
  <si>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</si>
  <si>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</si>
  <si>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</si>
  <si>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</si>
  <si>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</si>
  <si>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</si>
  <si>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</si>
  <si>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</si>
  <si>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</si>
  <si>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</si>
  <si>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</si>
  <si>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</si>
  <si>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</si>
  <si>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</si>
  <si>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</si>
  <si>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</si>
  <si>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</si>
  <si>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</si>
  <si>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</si>
  <si>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</si>
  <si>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</si>
  <si>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</si>
  <si>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</si>
  <si>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</si>
  <si>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</si>
  <si>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</si>
  <si>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</si>
  <si>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</si>
  <si>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</si>
  <si>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</si>
  <si>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</si>
  <si>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</si>
  <si>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</si>
  <si>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</si>
  <si>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</si>
  <si>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</si>
  <si>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</si>
  <si>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</si>
  <si>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</si>
  <si>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</si>
  <si>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</si>
  <si>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</si>
  <si>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</si>
  <si>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</si>
  <si>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</si>
  <si>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</si>
  <si>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</si>
  <si>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</si>
  <si>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</si>
  <si>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</si>
  <si>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</si>
  <si>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</si>
  <si>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</si>
  <si>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</si>
  <si>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</si>
  <si>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</si>
  <si>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</si>
  <si>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</si>
  <si>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</si>
  <si>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</si>
  <si>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</si>
  <si>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</si>
  <si>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</si>
  <si>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</si>
  <si>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</si>
  <si>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</si>
  <si>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</si>
  <si>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</si>
  <si>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</si>
  <si>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</si>
  <si>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</si>
  <si>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</si>
  <si>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</si>
  <si>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</si>
  <si>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</si>
  <si>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</si>
  <si>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</si>
  <si>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</si>
  <si>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</si>
  <si>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</si>
  <si>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</si>
  <si>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</si>
  <si>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</si>
  <si>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</si>
  <si>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</si>
  <si>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</si>
  <si>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</si>
  <si>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</si>
  <si>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</si>
  <si>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</si>
  <si>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</si>
  <si>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</si>
  <si>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</si>
  <si>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</si>
  <si>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</si>
  <si>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</si>
  <si>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</si>
  <si>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</si>
  <si>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</si>
  <si>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</si>
  <si>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</si>
  <si>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</si>
  <si>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</si>
  <si>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</si>
  <si>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</si>
  <si>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</si>
  <si>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</si>
  <si>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</si>
  <si>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</si>
  <si>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</si>
  <si>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</si>
  <si>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</si>
  <si>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</si>
  <si>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</si>
  <si>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</si>
  <si>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</si>
  <si>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</si>
  <si>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</si>
  <si>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</si>
  <si>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</si>
  <si>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</si>
  <si>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</si>
  <si>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</si>
  <si>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</si>
  <si>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</si>
  <si>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</si>
  <si>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</si>
  <si>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</si>
  <si>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</si>
  <si>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</si>
  <si>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</si>
  <si>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</si>
  <si>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</si>
  <si>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</si>
  <si>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</si>
  <si>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</si>
  <si>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</si>
  <si>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</si>
  <si>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</si>
  <si>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</si>
  <si>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</si>
  <si>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</si>
  <si>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</si>
  <si>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</si>
  <si>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</si>
  <si>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</si>
  <si>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</si>
  <si>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</si>
  <si>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</si>
  <si>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</si>
  <si>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</si>
  <si>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</si>
  <si>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</si>
  <si>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</si>
  <si>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</si>
  <si>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</si>
  <si>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</si>
  <si>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</si>
  <si>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</si>
  <si>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</si>
  <si>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</si>
  <si>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</si>
  <si>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PCM-20251117-00000427</t>
  </si>
  <si>
    <t>ETA 30 min</t>
  </si>
  <si>
    <t>PCM-20251117-00000509</t>
  </si>
  <si>
    <t>EM team on the way need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</si>
  <si>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</si>
  <si>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</si>
  <si>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</si>
  <si>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</si>
  <si>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</si>
  <si>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</si>
  <si>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</si>
  <si>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</si>
  <si>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</si>
  <si>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</si>
  <si>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</si>
  <si>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sectors down at 2025-11-17 00:49:29 due to  rectifier module faulty, under repair arrangement</t>
  </si>
  <si>
    <t>NO PCM</t>
  </si>
  <si>
    <t>site is down again //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</si>
</sst>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9" totalsRowShown="0" headerRowDxfId="157" dataDxfId="156" headerRowBorderDxfId="154" tableBorderDxfId="155" totalsRowBorderDxfId="153">
  <autoFilter ref="A1:CJ2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3" totalsRowShown="0" headerRowDxfId="15" dataDxfId="14" headerRowBorderDxfId="12" tableBorderDxfId="13">
  <autoFilter ref="A1:L9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315.39520081018418</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45978.34362673611</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45978.34362673611</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45978.34362673611</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45978.34362673611</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45978.34362673611</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45978.34362673611</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45978.34362673611</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45978.34362673611</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45978.34362673611</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45978.34362673611</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45978.34362673611</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45978.34362673611</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45978.34362673611</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45978.34362673611</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45978.34362673611</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45978.34362673611</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45978.34362673611</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45978.34362673611</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45978.34362673611</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45978.34362673611</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45978.34362673611</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45978.34362673611</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45978.34362673611</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45978.34362673611</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45978.34362673611</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45978.34362673611</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45978.34362673611</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45978.34362673611</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45978.34362673611</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45978.34362673611</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45978.34362673611</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45978.34362673611</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45978.34362673611</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45978.34362673611</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45978.34362673611</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45978.34362673611</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45978.34362673611</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45978.34362673611</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45978.34362673611</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45978.34362673611</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45978.34362673611</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45978.34362673611</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45978.34362673611</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45978.34362673611</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45978.34362673611</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45978.34362673611</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45978.34362673611</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45978.34362673611</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45978.34362673611</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45978.34362673611</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45978.34362673611</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45978.34362673611</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45978.34362673611</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45978.34362673611</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45978.34362673611</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45978.34362673611</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45978.34362673611</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45978.34362673611</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45978.34362673611</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45978.34362673611</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45978.34362673611</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45978.34362673611</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45978.34362673611</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45978.34362673611</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45978.34362673611</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45978.34362673611</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45978.34362673611</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45978.34362673611</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45978.34362673611</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45978.34362673611</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45978.34362673611</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45978.34362673611</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45978.34362673611</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9"/>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153.34378877314884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1.9072841435190639</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7</v>
      </c>
      <c r="D5" s="140" t="s">
        <v>25871</v>
      </c>
      <c r="E5" s="103" t="s">
        <v>39100</v>
      </c>
      <c r="F5" s="104">
        <v>45978.286157407405</v>
      </c>
      <c r="G5" s="105">
        <f ca="1">IFERROR(NOW()-F5,"-")</f>
        <v>5.746932870533783E-2</v>
      </c>
      <c r="H5" s="104">
        <v>45978.280601851853</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45978.34362673611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45978.34362673611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0"/>
      <c r="B8" s="61" t="str">
        <f>IFERROR(VLOOKUP(D8,DB!A:K,11,0),"")</f>
        <v/>
      </c>
      <c r="C8" s="61"/>
      <c r="D8" s="61"/>
      <c r="E8" s="85"/>
      <c r="F8" s="74"/>
      <c r="G8" s="75">
        <f ca="1">IFERROR(NOW()-F8,"-")</f>
        <v>45978.34362673611</v>
      </c>
      <c r="H8" s="74"/>
      <c r="I8" s="61" t="str">
        <f>IFERROR(VLOOKUP(D8,DB!A:F,6,0),"")</f>
        <v/>
      </c>
      <c r="J8" s="61" t="str">
        <f>IFERROR(VLOOKUP(D8,DB!A:G,7,0),"")</f>
        <v/>
      </c>
      <c r="K8" s="86"/>
      <c r="L8" s="61" t="str">
        <f>IFERROR(VLOOKUP(D8,DB!A:I,9,0),"")</f>
        <v/>
      </c>
      <c r="M8" s="113"/>
      <c r="N8" s="113"/>
      <c r="O8" s="113"/>
      <c r="P8" s="113"/>
      <c r="Q8" s="113"/>
      <c r="R8" s="113"/>
      <c r="S8" s="113"/>
      <c r="T8" s="113"/>
      <c r="U8" s="113"/>
      <c r="V8" s="113"/>
      <c r="W8" s="113"/>
      <c r="X8" s="113"/>
      <c r="Y8" s="113"/>
      <c r="Z8" s="113"/>
      <c r="AA8" s="113"/>
      <c r="AB8" s="113"/>
      <c r="AC8" s="113"/>
      <c r="AD8" s="113"/>
      <c r="AE8" s="113"/>
      <c r="AF8" s="113"/>
      <c r="AG8" s="113"/>
      <c r="AH8" s="113"/>
      <c r="AI8" s="113"/>
      <c r="AJ8" s="113"/>
      <c r="AK8" s="113"/>
      <c r="AL8" s="113"/>
      <c r="AM8" s="113"/>
      <c r="AN8" s="113"/>
      <c r="AO8" s="113"/>
      <c r="AP8" s="113"/>
      <c r="AQ8" s="113"/>
      <c r="AR8" s="113"/>
      <c r="AS8" s="113"/>
      <c r="AT8" s="113"/>
      <c r="AU8" s="113"/>
      <c r="AV8" s="113"/>
      <c r="AW8" s="113"/>
      <c r="AX8" s="113"/>
      <c r="AY8" s="113"/>
      <c r="AZ8" s="113"/>
      <c r="BA8" s="113"/>
      <c r="BB8" s="113"/>
      <c r="BC8" s="113"/>
      <c r="BD8" s="113"/>
      <c r="BE8" s="113"/>
      <c r="BF8" s="113"/>
      <c r="BG8" s="113"/>
      <c r="BH8" s="113"/>
      <c r="BI8" s="113"/>
      <c r="BJ8" s="113"/>
      <c r="BK8" s="113"/>
      <c r="BL8" s="113"/>
      <c r="BM8" s="113"/>
      <c r="BN8" s="113"/>
      <c r="BO8" s="113"/>
      <c r="BP8" s="113"/>
      <c r="BQ8" s="113"/>
      <c r="BR8" s="113"/>
      <c r="BS8" s="113"/>
      <c r="BT8" s="113"/>
      <c r="BU8" s="113"/>
      <c r="BV8" s="113"/>
      <c r="BW8" s="113"/>
      <c r="BX8" s="113"/>
      <c r="BY8" s="113"/>
      <c r="BZ8" s="113"/>
      <c r="CA8" s="113"/>
      <c r="CB8" s="113"/>
      <c r="CC8" s="113"/>
      <c r="CD8" s="113"/>
      <c r="CE8" s="113"/>
      <c r="CF8" s="113"/>
      <c r="CG8" s="113"/>
      <c r="CH8" s="113"/>
      <c r="CI8" s="113"/>
      <c r="CJ8" s="114"/>
    </row>
    <row r="9" spans="1:88" ht="31.5" customHeight="1">
      <c r="A9" s="102"/>
      <c r="B9" s="141" t="str">
        <f>IFERROR(VLOOKUP(D9,DB!A:K,11,0),"")</f>
        <v/>
      </c>
      <c r="C9" s="18"/>
      <c r="D9" s="18"/>
      <c r="E9" s="103"/>
      <c r="F9" s="104"/>
      <c r="G9" s="105">
        <f ca="1">IFERROR(NOW()-F9,"-")</f>
        <v>45978.34362673611</v>
      </c>
      <c r="H9" s="104"/>
      <c r="I9" s="141" t="str">
        <f>IFERROR(VLOOKUP(D9,DB!A:F,6,0),"")</f>
        <v/>
      </c>
      <c r="J9" s="141" t="str">
        <f>IFERROR(VLOOKUP(D9,DB!A:G,7,0),"")</f>
        <v/>
      </c>
      <c r="K9" s="19"/>
      <c r="L9" s="141"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41" t="str">
        <f>IFERROR(VLOOKUP(D10,DB!A:K,11,0),"")</f>
        <v/>
      </c>
      <c r="C10" s="18"/>
      <c r="D10" s="18"/>
      <c r="E10" s="103"/>
      <c r="F10" s="104"/>
      <c r="G10" s="105">
        <f ca="1">IFERROR(NOW()-F10,"-")</f>
        <v>45978.34362673611</v>
      </c>
      <c r="H10" s="104"/>
      <c r="I10" s="141" t="str">
        <f>IFERROR(VLOOKUP(D10,DB!A:F,6,0),"")</f>
        <v/>
      </c>
      <c r="J10" s="141" t="str">
        <f>IFERROR(VLOOKUP(D10,DB!A:G,7,0),"")</f>
        <v/>
      </c>
      <c r="K10" s="19"/>
      <c r="L10" s="141"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41" t="str">
        <f>IFERROR(VLOOKUP(D11,DB!A:K,11,0),"")</f>
        <v/>
      </c>
      <c r="C11" s="18"/>
      <c r="D11" s="18"/>
      <c r="E11" s="103"/>
      <c r="F11" s="104"/>
      <c r="G11" s="105">
        <f ca="1">IFERROR(NOW()-F11,"-")</f>
        <v>45978.34362673611</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45978.34362673611</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45978.34362673611</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45978.34362673611</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45978.34362673611</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45978.34362673611</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45978.34362673611</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45978.34362673611</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45978.34362673611</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45978.34362673611</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45978.34362673611</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45978.34362673611</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45978.34362673611</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45978.34362673611</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45978.34362673611</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45978.34362673611</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45978.34362673611</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45978.34362673611</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45978.34362673611</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45978.34362673611</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45978.34362673611</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45978.34362673611</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45978.34362673611</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45978.34362673611</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45978.34362673611</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45978.34362673611</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45978.34362673611</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45978.34362673611</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45978.34362673611</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45978.34362673611</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45978.34362673611</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45978.34362673611</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45978.34362673611</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45978.34362673611</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45978.34362673611</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45978.34362673611</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45978.34362673611</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45978.34362673611</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45978.34362673611</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45978.34362673611</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45978.34362673611</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45978.34362673611</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45978.34362673611</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45978.34362673611</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45978.34362673611</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45978.34362673611</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45978.34362673611</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45978.34362673611</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45978.34362673611</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45978.34362673611</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45978.34362673611</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45978.34362673611</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45978.34362673611</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45978.34362673611</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45978.34362673611</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45978.34362673611</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45978.34362673611</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45978.34362673611</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45978.34362673611</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45978.34362673611</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45978.34362673611</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45978.34362673611</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45978.34362673611</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45978.34362673611</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45978.34362673611</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45978.34362673611</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45978.34362673611</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45978.34362673611</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45978.34362673611</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45978.34362673611</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45978.34362673611</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45978.34362673611</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45978.34362673611</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45978.34362673611</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45978.34362673611</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45978.34362673611</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45978.34362673611</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45978.34362673611</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45978.34362673611</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45978.34362673611</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45978.34362673611</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45978.34362673611</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45978.34362673611</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45978.34362673611</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45978.34362673611</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45978.34362673611</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45978.34362673611</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45978.34362673611</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45978.34362673611</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45978.34362673611</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45978.34362673611</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45978.34362673611</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45978.34362673611</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45978.34362673611</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45978.34362673611</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45978.34362673611</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45978.34362673611</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45978.34362673611</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45978.34362673611</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45978.34362673611</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45978.34362673611</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45978.34362673611</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45978.34362673611</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45978.34362673611</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45978.34362673611</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45978.34362673611</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45978.34362673611</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45978.34362673611</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45978.34362673611</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45978.34362673611</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45978.34362673611</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45978.34362673611</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45978.34362673611</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45978.34362673611</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45978.34362673611</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45978.34362673611</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45978.34362673611</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45978.34362673611</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45978.34362673611</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45978.34362673611</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45978.34362673611</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45978.34362673611</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45978.34362673611</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45978.34362673611</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45978.34362673611</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45978.34362673611</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45978.34362673611</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45978.34362673611</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45978.34362673611</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45978.34362673611</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45978.34362673611</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45978.34362673611</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45978.34362673611</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45978.34362673611</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45978.34362673611</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45978.34362673611</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45978.34362673611</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45978.34362673611</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45978.34362673611</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45978.34362673611</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45978.34362673611</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45978.34362673611</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45978.34362673611</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45978.34362673611</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45978.34362673611</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45978.34362673611</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45978.34362673611</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45978.34362673611</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45978.34362673611</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45978.34362673611</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45978.34362673611</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45978.34362673611</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45978.34362673611</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45978.34362673611</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45978.34362673611</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45978.34362673611</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45978.34362673611</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45978.34362673611</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45978.34362673611</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45978.34362673611</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45978.34362673611</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45978.34362673611</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45978.34362673611</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45978.34362673611</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45978.34362673611</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45978.34362673611</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45978.34362673611</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45978.34362673611</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45978.34362673611</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45978.34362673611</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45978.34362673611</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45978.34362673611</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45978.34362673611</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45978.34362673611</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45978.34362673611</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45978.34362673611</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45978.34362673611</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45978.34362673611</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45978.34362673611</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45978.34362673611</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45978.34362673611</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45978.34362673611</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45978.34362673611</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45978.34362673611</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45978.34362673611</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45978.34362673611</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45978.34362673611</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45978.34362673611</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45978.34362673611</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45978.34362673611</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45978.34362673611</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45978.34362673611</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45978.34362673611</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45978.34362673611</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45978.34362673611</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45978.34362673611</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45978.34362673611</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45978.34362673611</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45978.34362673611</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45978.34362673611</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45978.34362673611</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45978.34362673611</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45978.34362673611</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45978.34362673611</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45978.34362673611</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45978.34362673611</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45978.34362673611</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45978.34362673611</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45978.34362673611</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sheetData>
  <dataValidations count="2">
    <dataValidation allowBlank="1" showInputMessage="1" showErrorMessage="1" sqref="E1" xr:uid="{4D935161-CDD3-4592-B877-3FB59C99E142}"/>
    <dataValidation type="list" allowBlank="1" showInputMessage="1" showErrorMessage="1" sqref="E3:E2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14076</v>
      </c>
      <c r="E2" s="18" t="s">
        <v>39021</v>
      </c>
      <c r="F2" s="20">
        <v>45978.331469907411</v>
      </c>
      <c r="G2" s="21">
        <f t="shared" ref="G2:G19" ca="1" si="0">IFERROR(NOW()-F2,"-")</f>
        <v>1.2156828699517064E-2</v>
      </c>
      <c r="H2" s="22">
        <v>45978.325949074075</v>
      </c>
      <c r="I2" s="19" t="str">
        <f>IFERROR(VLOOKUP(D2,DB!A:F,6,0),"")</f>
        <v>SCECO</v>
      </c>
      <c r="J2" s="18" t="str">
        <f>IFERROR(VLOOKUP(D2,DB!A:G,7,0),"")</f>
        <v>Dead</v>
      </c>
      <c r="K2" s="45" t="s">
        <v>39110</v>
      </c>
      <c r="L2" s="23" t="str">
        <f>IFERROR(VLOOKUP(D2,DB!A:I,9,0),"")</f>
        <v>Latis</v>
      </c>
    </row>
    <row r="3" spans="1:13" ht="15" customHeight="1">
      <c r="A3" s="19"/>
      <c r="B3" s="61" t="str">
        <f>IFERROR(VLOOKUP(D3,DB!A:K,11,0),"")</f>
        <v/>
      </c>
      <c r="C3" s="18"/>
      <c r="D3" s="19"/>
      <c r="E3" s="18"/>
      <c r="F3" s="20"/>
      <c r="G3" s="21">
        <f t="shared" ca="1" si="0"/>
        <v>45978.34362673611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45978.34362673611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45978.34362673611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45978.34362673611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45978.34362673611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45978.34362673611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45978.34362673611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45978.34362673611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45978.34362673611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45978.34362673611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45978.34362673611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45978.34362673611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45978.34362673611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45978.34362673611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45978.34362673611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45978.34362673611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45978.34362673611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45978.34362673611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45978.34362673611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45978.34362673611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45978.34362673611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45978.34362673611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45978.34362673611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45978.34362673611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45978.34362673611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45978.34362673611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45978.34362673611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45978.34362673611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45978.34362673611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45978.34362673611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45978.34362673611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45978.34362673611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45978.34362673611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45978.34362673611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45978.34362673611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45978.34362673611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45978.34362673611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45978.34362673611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45978.34362673611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45978.34362673611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45978.34362673611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45978.34362673611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45978.34362673611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45978.34362673611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45978.34362673611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45978.34362673611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45978.34362673611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45978.34362673611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45978.34362673611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45978.34362673611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45978.34362673611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45978.34362673611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45978.34362673611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45978.34362673611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45978.34362673611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45978.34362673611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45978.34362673611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45978.34362673611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45978.34362673611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45978.34362673611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45978.34362673611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45978.34362673611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45978.34362673611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45978.34362673611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45978.34362673611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45978.34362673611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45978.34362673611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45978.34362673611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45978.34362673611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45978.34362673611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45978.34362673611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45978.34362673611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45978.34362673611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45978.34362673611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45978.34362673611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45978.34362673611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45978.34362673611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45978.34362673611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45978.34362673611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45978.34362673611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45978.34362673611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45978.34362673611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45978.34362673611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45978.34362673611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45978.34362673611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45978.34362673611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45978.34362673611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45978.34362673611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45978.34362673611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45978.34362673611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45978.34362673611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45978.34362673611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45978.34362673611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45978.34362673611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45978.34362673611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45978.34362673611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45978.34362673611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45978.34362673611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45978.34362673611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45978.34362673611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45978.34362673611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45978.34362673611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45978.34362673611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45978.34362673611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45978.34362673611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45978.34362673611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45978.34362673611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45978.34362673611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45978.34362673611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45978.34362673611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45978.34362673611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45978.34362673611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45978.34362673611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45978.34362673611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45978.34362673611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45978.34362673611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45978.34362673611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45978.34362673611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45978.34362673611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45978.34362673611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45978.34362673611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45978.34362673611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45978.34362673611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45978.34362673611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45978.34362673611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45978.34362673611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45978.34362673611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45978.34362673611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45978.34362673611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45978.34362673611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45978.34362673611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45978.34362673611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45978.34362673611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45978.34362673611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45978.34362673611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45978.34362673611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45978.34362673611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45978.34362673611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45978.34362673611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45978.34362673611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45978.34362673611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45978.34362673611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45978.34362673611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45978.34362673611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45978.34362673611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45978.34362673611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45978.34362673611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45978.34362673611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45978.34362673611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45978.34362673611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45978.34362673611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45978.34362673611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45978.34362673611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45978.34362673611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45978.34362673611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45978.34362673611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45978.34362673611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45978.34362673611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45978.34362673611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45978.34362673611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45978.34362673611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45978.34362673611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45978.34362673611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45978.34362673611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45978.34362673611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45978.34362673611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45978.34362673611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45978.34362673611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45978.34362673611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45978.34362673611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45978.34362673611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45978.34362673611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45978.34362673611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45978.34362673611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45978.34362673611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45978.34362673611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45978.34362673611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45978.34362673611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45978.34362673611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45978.34362673611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45978.34362673611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45978.34362673611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45978.34362673611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45978.34362673611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45978.34362673611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45978.34362673611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45978.34362673611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45978.34362673611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45978.34362673611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45978.34362673611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45978.34362673611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45978.34362673611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45978.34362673611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45978.34362673611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45978.34362673611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45978.34362673611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45978.34362673611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45978.34362673611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45978.34362673611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45978.34362673611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45978.34362673611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45978.34362673611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45978.34362673611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45978.34362673611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45978.34362673611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45978.34362673611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45978.34362673611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45978.34362673611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45978.34362673611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45978.34362673611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45978.34362673611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45978.34362673611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45978.34362673611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45978.34362673611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45978.34362673611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45978.34362673611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45978.34362673611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45978.34362673611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45978.34362673611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45978.34362673611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45978.34362673611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45978.34362673611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45978.34362673611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45978.34362673611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45978.34362673611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45978.34362673611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45978.34362673611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45978.34362673611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45978.34362673611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45978.34362673611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45978.34362673611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45978.34362673611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45978.34362673611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45978.34362673611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45978.34362673611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45978.34362673611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45978.34362673611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45978.34362673611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45978.34362673611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45978.34362673611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45978.34362673611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45978.34362673611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45978.34362673611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45978.34362673611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45978.34362673611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45978.34362673611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45978.34362673611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45978.34362673611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45978.34362673611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45978.34362673611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45978.34362673611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45978.34362673611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45978.34362673611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45978.34362673611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45978.34362673611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45978.34362673611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45978.34362673611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45978.34362673611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45978.34362673611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45978.34362673611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45978.34362673611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45978.34362673611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45978.34362673611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45978.34362673611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45978.34362673611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45978.34362673611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45978.34362673611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45978.34362673611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45978.34362673611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45978.34362673611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45978.34362673611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45978.34362673611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45978.34362673611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45978.34362673611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45978.34362673611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45978.34362673611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45978.34362673611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45978.34362673611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45978.34362673611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45978.34362673611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45978.34362673611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45978.34362673611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45978.34362673611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45978.34362673611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45978.34362673611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45978.34362673611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45978.34362673611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45978.34362673611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45978.34362673611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45978.34362673611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45978.34362673611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45978.34362673611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45978.34362673611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45978.34362673611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45978.34362673611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45978.34362673611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45978.34362673611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45978.34362673611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45978.34362673611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45978.34362673611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45978.34362673611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45978.34362673611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45978.34362673611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45978.34362673611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45978.34362673611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45978.34362673611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45978.34362673611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45978.34362673611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45978.34362673611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45978.34362673611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45978.34362673611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45978.34362673611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45978.34362673611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45978.34362673611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45978.34362673611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45978.34362673611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45978.34362673611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45978.34362673611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45978.34362673611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45978.34362673611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45978.34362673611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45978.34362673611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45978.34362673611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45978.34362673611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45978.34362673611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45978.34362673611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45978.34362673611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45978.34362673611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45978.34362673611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45978.34362673611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45978.34362673611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45978.34362673611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45978.34362673611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45978.34362673611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45978.34362673611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45978.34362673611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45978.34362673611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45978.34362673611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45978.34362673611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45978.34362673611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45978.34362673611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45978.34362673611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45978.34362673611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45978.34362673611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45978.34362673611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45978.34362673611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45978.34362673611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45978.34362673611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45978.34362673611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45978.34362673611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45978.34362673611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45978.34362673611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45978.34362673611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45978.34362673611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45978.34362673611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45978.34362673611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45978.34362673611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45978.34362673611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45978.34362673611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45978.34362673611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45978.34362673611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45978.34362673611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45978.34362673611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45978.34362673611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45978.34362673611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45978.34362673611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45978.34362673611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45978.34362673611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45978.34362673611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45978.34362673611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45978.34362673611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45978.34362673611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45978.34362673611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45978.34362673611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45978.34362673611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45978.34362673611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45978.34362673611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45978.34362673611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45978.34362673611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45978.34362673611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45978.34362673611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45978.34362673611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45978.34362673611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45978.34362673611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45978.34362673611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45978.34362673611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45978.34362673611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45978.34362673611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45978.34362673611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45978.34362673611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45978.34362673611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45978.34362673611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45978.34362673611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45978.34362673611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45978.34362673611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45978.34362673611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45978.34362673611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45978.34362673611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45978.34362673611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45978.34362673611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45978.34362673611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45978.34362673611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45978.34362673611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45978.34362673611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45978.34362673611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45978.34362673611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45978.34362673611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45978.34362673611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45978.34362673611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45978.34362673611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45978.34362673611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45978.34362673611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45978.34362673611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45978.34362673611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45978.34362673611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45978.34362673611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45978.34362673611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45978.34362673611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45978.34362673611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45978.34362673611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45978.34362673611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45978.34362673611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45978.34362673611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45978.34362673611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45978.34362673611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45978.34362673611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45978.34362673611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45978.34362673611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45978.34362673611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45978.34362673611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45978.34362673611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45978.34362673611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45978.34362673611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45978.34362673611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45978.34362673611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45978.34362673611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45978.34362673611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45978.34362673611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45978.34362673611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45978.34362673611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45978.34362673611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45978.34362673611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45978.34362673611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45978.34362673611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45978.34362673611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45978.34362673611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45978.34362673611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45978.34362673611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45978.34362673611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45978.34362673611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45978.34362673611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45978.34362673611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45978.34362673611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45978.34362673611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45978.34362673611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45978.34362673611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45978.34362673611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45978.34362673611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45978.34362673611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45978.34362673611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45978.34362673611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45978.34362673611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45978.34362673611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45978.34362673611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45978.34362673611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45978.34362673611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45978.34362673611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45978.34362673611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45978.34362673611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45978.34362673611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45978.34362673611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45978.34362673611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45978.34362673611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45978.34362673611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45978.34362673611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45978.34362673611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45978.34362673611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45978.34362673611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45978.34362673611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45978.34362673611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45978.34362673611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45978.34362673611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45978.34362673611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45978.34362673611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45978.34362673611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45978.34362673611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45978.34362673611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45978.34362673611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45978.34362673611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45978.34362673611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45978.34362673611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45978.34362673611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45978.34362673611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45978.34362673611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45978.34362673611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45978.34362673611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45978.34362673611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45978.34362673611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45978.34362673611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45978.34362673611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45978.34362673611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45978.34362673611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45978.34362673611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45978.34362673611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45978.34362673611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45978.34362673611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45978.34362673611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45978.34362673611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45978.34362673611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45978.34362673611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45978.34362673611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45978.34362673611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45978.34362673611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45978.34362673611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45978.34362673611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45978.34362673611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45978.34362673611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45978.34362673611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45978.34362673611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45978.34362673611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45978.34362673611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45978.34362673611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45978.34362673611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45978.34362673611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45978.34362673611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45978.34362673611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45978.34362673611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45978.34362673611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45978.34362673611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45978.34362673611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45978.34362673611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45978.34362673611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45978.34362673611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45978.34362673611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45978.34362673611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45978.34362673611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45978.34362673611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45978.34362673611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45978.34362673611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45978.34362673611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45978.34362673611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45978.34362673611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45978.34362673611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45978.34362673611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45978.34362673611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45978.34362673611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45978.34362673611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45978.34362673611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45978.34362673611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45978.34362673611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45978.34362673611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45978.34362673611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45978.34362673611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45978.34362673611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45978.34362673611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45978.34362673611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45978.34362673611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45978.34362673611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45978.34362673611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45978.34362673611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45978.34362673611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45978.34362673611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45978.34362673611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45978.34362673611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45978.34362673611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45978.34362673611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45978.34362673611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45978.34362673611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45978.34362673611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45978.34362673611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45978.34362673611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45978.34362673611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45978.34362673611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45978.34362673611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45978.34362673611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45978.34362673611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45978.34362673611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45978.34362673611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45978.34362673611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45978.34362673611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45978.34362673611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45978.34362673611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45978.34362673611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45978.34362673611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45978.34362673611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45978.34362673611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45978.34362673611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45978.34362673611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45978.34362673611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45978.34362673611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45978.34362673611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45978.34362673611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45978.34362673611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45978.34362673611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45978.34362673611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45978.34362673611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45978.34362673611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45978.34362673611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45978.34362673611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45978.34362673611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45978.34362673611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45978.34362673611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45978.34362673611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45978.34362673611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45978.34362673611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45978.34362673611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45978.34362673611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45978.34362673611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45978.34362673611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45978.34362673611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45978.34362673611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45978.34362673611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45978.34362673611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45978.34362673611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45978.34362673611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45978.34362673611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45978.34362673611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45978.34362673611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45978.34362673611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45978.34362673611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45978.34362673611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45978.34362673611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45978.34362673611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45978.34362673611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45978.34362673611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45978.34362673611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45978.34362673611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45978.34362673611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45978.34362673611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45978.34362673611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45978.34362673611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45978.34362673611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45978.34362673611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45978.34362673611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45978.34362673611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45978.34362673611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45978.34362673611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45978.34362673611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45978.34362673611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45978.34362673611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45978.34362673611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45978.34362673611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45978.34362673611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45978.34362673611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45978.34362673611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45978.34362673611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45978.34362673611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45978.34362673611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45978.34362673611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45978.34362673611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45978.34362673611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45978.34362673611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45978.34362673611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45978.34362673611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45978.34362673611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45978.34362673611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45978.34362673611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45978.34362673611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45978.34362673611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45978.34362673611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45978.34362673611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45978.34362673611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45978.34362673611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45978.34362673611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45978.34362673611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45978.34362673611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45978.34362673611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45978.34362673611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45978.34362673611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45978.34362673611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45978.34362673611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45978.34362673611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45978.34362673611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45978.34362673611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45978.34362673611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45978.34362673611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45978.34362673611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45978.34362673611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45978.34362673611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45978.34362673611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45978.34362673611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45978.34362673611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45978.34362673611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45978.34362673611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45978.34362673611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45978.34362673611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45978.34362673611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45978.34362673611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45978.34362673611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45978.34362673611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45978.34362673611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45978.34362673611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45978.34362673611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45978.34362673611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45978.34362673611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45978.34362673611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45978.34362673611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45978.34362673611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45978.34362673611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45978.34362673611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45978.34362673611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45978.34362673611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45978.34362673611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45978.34362673611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45978.34362673611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45978.34362673611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45978.34362673611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45978.34362673611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45978.34362673611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45978.34362673611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45978.34362673611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45978.34362673611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45978.34362673611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45978.34362673611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45978.34362673611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45978.34362673611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45978.34362673611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45978.34362673611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45978.34362673611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45978.34362673611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45978.34362673611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45978.34362673611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45978.34362673611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45978.34362673611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45978.34362673611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45978.34362673611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45978.34362673611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45978.34362673611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45978.34362673611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45978.34362673611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45978.34362673611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45978.34362673611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45978.34362673611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45978.34362673611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45978.34362673611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45978.34362673611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45978.34362673611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45978.34362673611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45978.34362673611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45978.34362673611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45978.34362673611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45978.34362673611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45978.34362673611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45978.34362673611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45978.34362673611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45978.34362673611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45978.34362673611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45978.34362673611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45978.34362673611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45978.34362673611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45978.34362673611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45978.34362673611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45978.34362673611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45978.34362673611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45978.34362673611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45978.34362673611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45978.34362673611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45978.34362673611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45978.34362673611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45978.34362673611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45978.34362673611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45978.34362673611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45978.34362673611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45978.34362673611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45978.34362673611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45978.34362673611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45978.34362673611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45978.34362673611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45978.34362673611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45978.34362673611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45978.34362673611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45978.34362673611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45978.34362673611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45978.34362673611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45978.34362673611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45978.34362673611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45978.34362673611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45978.34362673611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45978.34362673611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45978.34362673611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45978.34362673611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45978.34362673611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45978.34362673611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45978.34362673611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45978.34362673611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45978.34362673611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45978.34362673611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45978.34362673611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45978.34362673611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45978.34362673611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45978.34362673611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45978.34362673611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45978.34362673611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45978.34362673611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45978.34362673611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45978.34362673611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45978.34362673611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45978.34362673611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45978.34362673611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45978.34362673611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45978.34362673611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45978.34362673611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45978.34362673611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45978.34362673611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45978.34362673611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45978.34362673611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45978.34362673611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45978.34362673611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45978.34362673611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45978.34362673611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45978.34362673611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45978.34362673611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45978.34362673611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45978.34362673611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45978.34362673611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45978.34362673611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45978.34362673611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45978.34362673611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45978.34362673611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45978.34362673611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45978.34362673611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45978.34362673611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45978.34362673611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45978.34362673611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45978.34362673611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45978.34362673611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45978.34362673611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45978.34362673611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45978.34362673611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45978.34362673611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45978.34362673611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45978.34362673611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45978.34362673611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45978.34362673611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45978.34362673611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45978.34362673611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45978.34362673611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45978.34362673611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45978.34362673611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45978.34362673611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45978.34362673611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45978.34362673611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45978.34362673611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45978.34362673611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45978.34362673611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45978.34362673611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45978.34362673611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45978.34362673611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45978.34362673611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45978.34362673611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45978.34362673611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45978.34362673611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45978.34362673611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45978.34362673611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45978.34362673611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45978.34362673611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45978.34362673611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45978.34362673611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45978.34362673611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45978.34362673611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45978.34362673611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45978.34362673611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45978.34362673611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45978.34362673611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45978.34362673611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45978.34362673611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45978.34362673611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45978.34362673611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45978.34362673611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45978.34362673611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45978.34362673611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45978.34362673611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45978.34362673611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45978.34362673611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45978.34362673611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45978.34362673611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45978.34362673611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45978.34362673611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45978.34362673611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45978.34362673611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45978.34362673611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45978.34362673611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45978.34362673611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45978.34362673611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45978.34362673611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45978.34362673611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45978.34362673611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45978.34362673611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45978.34362673611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45978.34362673611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45978.34362673611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45978.34362673611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45978.34362673611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45978.34362673611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45978.34362673611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45978.34362673611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45978.34362673611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45978.34362673611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45978.34362673611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45978.34362673611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45978.34362673611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45978.34362673611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45978.34362673611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45978.34362673611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45978.34362673611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45978.34362673611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45978.34362673611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45978.34362673611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45978.34362673611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45978.34362673611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45978.34362673611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45978.34362673611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45978.34362673611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45978.34362673611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45978.34362673611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45978.34362673611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45978.34362673611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45978.34362673611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45978.34362673611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45978.34362673611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45978.34362673611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45978.34362673611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45978.34362673611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45978.34362673611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45978.34362673611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45978.34362673611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45978.34362673611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45978.34362673611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45978.34362673611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45978.34362673611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45978.34362673611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45978.34362673611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45978.34362673611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45978.34362673611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45978.34362673611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45978.34362673611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45978.34362673611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45978.34362673611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45978.34362673611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45978.34362673611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45978.34362673611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45978.34362673611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45978.34362673611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45978.34362673611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45978.34362673611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45978.34362673611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45978.34362673611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45978.34362673611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45978.34362673611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45978.34362673611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45978.34362673611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45978.34362673611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45978.34362673611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45978.34362673611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45978.34362673611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45978.34362673611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45978.34362673611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45978.34362673611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45978.34362673611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45978.34362673611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45978.34362673611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45978.34362673611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45978.34362673611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45978.34362673611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45978.34362673611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45978.34362673611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45978.34362673611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45978.34362673611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45978.34362673611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45978.34362673611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45978.34362673611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45978.34362673611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45978.34362673611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45978.34362673611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45978.34362673611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45978.34362673611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45978.34362673611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45978.34362673611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45978.34362673611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45978.34362673611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45978.34362673611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45978.34362673611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45978.34362673611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45978.34362673611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45978.34362673611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45978.34362673611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45978.34362673611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45978.34362673611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45978.34362673611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45978.34362673611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45978.34362673611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45978.34362673611</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274.86290914351412</v>
      </c>
      <c r="H2" s="96">
        <v>45703.474768518521</v>
      </c>
      <c r="I2" s="96" t="str">
        <f>IFERROR(VLOOKUP(D2,DB!A:F,6,0),"")</f>
        <v>SCECO</v>
      </c>
      <c r="J2" s="96" t="str">
        <f>IFERROR(VLOOKUP(D2,DB!A:G,7,0),"")</f>
        <v>Dead</v>
      </c>
      <c r="K2" s="98" t="s">
        <v>39112</v>
      </c>
      <c r="L2" s="92" t="str">
        <f>IFERROR(VLOOKUP(D2,DB!A:I,9,0),"")</f>
        <v>Latis</v>
      </c>
    </row>
    <row r="3" spans="1:16" ht="15" customHeight="1">
      <c r="A3" s="116"/>
      <c r="B3" s="116" t="str">
        <f>IFERROR(VLOOKUP(D3,DB!A:K,11,0),"")</f>
        <v/>
      </c>
      <c r="C3" s="94"/>
      <c r="D3" s="92"/>
      <c r="E3" s="95"/>
      <c r="F3" s="96"/>
      <c r="G3" s="97">
        <f ca="1">IFERROR(NOW()-F3,"")</f>
        <v>45978.34362673611</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45978.34362673611</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45978.34362673611</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45978.34362673611</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45978.34362673611</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45978.34362673611</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45978.34362673611</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45978.34362673611</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45978.34362673611</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45978.34362673611</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45978.34362673611</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45978.34362673611</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45978.34362673611</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45978.34362673611</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45978.34362673611</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45978.34362673611</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45978.34362673611</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45978.34362673611</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45978.34362673611</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45978.34362673611</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45978.34362673611</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45978.34362673611</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45978.34362673611</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45978.34362673611</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45978.34362673611</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45978.34362673611</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45978.34362673611</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45978.34362673611</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45978.34362673611</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45978.34362673611</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45978.34362673611</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45978.34362673611</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45978.34362673611</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45978.34362673611</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45978.34362673611</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45978.34362673611</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45978.34362673611</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45978.34362673611</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7"/>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39113</v>
      </c>
      <c r="B2" s="37" t="str">
        <f>IFERROR(VLOOKUP(D2,DB!A:K,11,0),"")</f>
        <v>R5</v>
      </c>
      <c r="C2" s="37">
        <v>3</v>
      </c>
      <c r="D2" s="107" t="s">
        <v>36011</v>
      </c>
      <c r="E2" s="37" t="s">
        <v>39021</v>
      </c>
      <c r="F2" s="38">
        <v>45891.832060185188</v>
      </c>
      <c r="G2" s="109">
        <f ca="1">IFERROR(NOW()-F2,"")</f>
        <v>86.511566550921998</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09">
        <f t="shared" ref="G3" ca="1" si="0">IFERROR(NOW()-F3,"")</f>
        <v>52.154749421293673</v>
      </c>
      <c r="H3" s="38">
        <v>45926.158159722225</v>
      </c>
      <c r="I3" s="37" t="str">
        <f>IFERROR(VLOOKUP(D3,DB!A:F,6,0),"")</f>
        <v>SCECO</v>
      </c>
      <c r="J3" s="37" t="str">
        <f>IFERROR(VLOOKUP(D3,DB!A:G,7,0),"")</f>
        <v>Good</v>
      </c>
      <c r="K3" s="37" t="s">
        <v>39116</v>
      </c>
      <c r="L3" s="37" t="str">
        <f>IFERROR(VLOOKUP(D3,DB!A:I,9,0),"")</f>
        <v>Latis</v>
      </c>
      <c r="M3" s="106"/>
    </row>
    <row r="4" spans="1:13" ht="48" customHeight="1">
      <c r="A4" s="110" t="s">
        <v>39117</v>
      </c>
      <c r="B4" s="110" t="str">
        <f>IFERROR(VLOOKUP(D4,DB!A:K,11,0),"")</f>
        <v>R5</v>
      </c>
      <c r="C4" s="110">
        <v>1</v>
      </c>
      <c r="D4" s="110" t="s">
        <v>34758</v>
      </c>
      <c r="E4" s="110" t="s">
        <v>39100</v>
      </c>
      <c r="F4" s="111">
        <v>45948.661111111112</v>
      </c>
      <c r="G4" s="112">
        <f t="shared" ref="G4" ca="1" si="1">IFERROR(NOW()-F4,"")</f>
        <v>29.682515624997905</v>
      </c>
      <c r="H4" s="111">
        <v>45948.661111111112</v>
      </c>
      <c r="I4" s="110" t="str">
        <f>IFERROR(VLOOKUP(D4,DB!A:F,6,0),"")</f>
        <v>SCECO</v>
      </c>
      <c r="J4" s="110" t="str">
        <f>IFERROR(VLOOKUP(D4,DB!A:G,7,0),"")</f>
        <v>Dead</v>
      </c>
      <c r="K4" s="110" t="s">
        <v>39118</v>
      </c>
      <c r="L4" s="110" t="str">
        <f>IFERROR(VLOOKUP(D4,DB!A:I,9,0),"")</f>
        <v>Latis</v>
      </c>
    </row>
    <row r="5" spans="1:13">
      <c r="A5" s="110" t="s">
        <v>39119</v>
      </c>
      <c r="B5" s="110" t="str">
        <f>IFERROR(VLOOKUP(D5,DB!A:K,11,0),"")</f>
        <v>R5</v>
      </c>
      <c r="C5" s="110">
        <v>1</v>
      </c>
      <c r="D5" s="110" t="s">
        <v>33371</v>
      </c>
      <c r="E5" s="110" t="s">
        <v>39021</v>
      </c>
      <c r="F5" s="139">
        <v>45977.514803240738</v>
      </c>
      <c r="G5" s="112">
        <f t="shared" ref="G5:G20" ca="1" si="2">IFERROR(NOW()-F5,"")</f>
        <v>0.82882349537248956</v>
      </c>
      <c r="H5" s="139">
        <v>45977.468807870369</v>
      </c>
      <c r="I5" s="110" t="str">
        <f>IFERROR(VLOOKUP(D5,DB!A:F,6,0),"")</f>
        <v>SCECO</v>
      </c>
      <c r="J5" s="110" t="str">
        <f>IFERROR(VLOOKUP(D5,DB!A:G,7,0),"")</f>
        <v>Weak</v>
      </c>
      <c r="K5" s="110" t="s">
        <v>39120</v>
      </c>
      <c r="L5" s="110" t="str">
        <f>IFERROR(VLOOKUP(D5,DB!A:I,9,0),"")</f>
        <v>Latis</v>
      </c>
    </row>
    <row r="6" spans="1:13">
      <c r="A6" s="110"/>
      <c r="B6" s="110" t="str">
        <f>IFERROR(VLOOKUP(D6,DB!A:K,11,0),"")</f>
        <v/>
      </c>
      <c r="C6" s="110"/>
      <c r="D6"/>
      <c r="E6" s="110"/>
      <c r="F6" s="110"/>
      <c r="G6" s="112">
        <f t="shared" ca="1" si="2"/>
        <v>45978.34362673611</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2">
        <f t="shared" ca="1" si="2"/>
        <v>45978.34362673611</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45978.34362673611</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45978.34362673611</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45978.34362673611</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45978.34362673611</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45978.34362673611</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45978.34362673611</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45978.34362673611</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45978.34362673611</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45978.34362673611</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45978.34362673611</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45978.34362673611</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45978.34362673611</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45978.34362673611</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ref="G21:G84" ca="1" si="3">IFERROR(NOW()-F21,"")</f>
        <v>45978.34362673611</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45978.34362673611</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45978.34362673611</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45978.34362673611</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45978.34362673611</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45978.34362673611</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45978.34362673611</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45978.34362673611</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45978.34362673611</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45978.34362673611</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45978.34362673611</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45978.34362673611</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45978.34362673611</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45978.34362673611</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45978.34362673611</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45978.34362673611</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45978.34362673611</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45978.34362673611</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45978.34362673611</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45978.34362673611</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45978.34362673611</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45978.34362673611</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45978.34362673611</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45978.34362673611</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45978.34362673611</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45978.34362673611</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45978.34362673611</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45978.34362673611</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45978.34362673611</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45978.34362673611</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45978.34362673611</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45978.34362673611</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45978.34362673611</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45978.34362673611</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45978.34362673611</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45978.34362673611</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45978.34362673611</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45978.34362673611</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45978.34362673611</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45978.34362673611</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45978.34362673611</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45978.34362673611</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45978.34362673611</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45978.34362673611</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45978.34362673611</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45978.34362673611</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45978.34362673611</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45978.34362673611</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45978.34362673611</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45978.34362673611</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45978.34362673611</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45978.34362673611</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45978.34362673611</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45978.34362673611</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45978.34362673611</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45978.34362673611</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45978.34362673611</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45978.34362673611</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45978.34362673611</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45978.34362673611</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45978.34362673611</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45978.34362673611</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45978.34362673611</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45978.34362673611</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ref="G85:G148" ca="1" si="4">IFERROR(NOW()-F85,"")</f>
        <v>45978.34362673611</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45978.34362673611</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45978.34362673611</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45978.34362673611</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45978.34362673611</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45978.34362673611</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45978.34362673611</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45978.34362673611</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45978.34362673611</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45978.34362673611</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45978.34362673611</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45978.34362673611</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45978.34362673611</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45978.34362673611</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45978.34362673611</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45978.34362673611</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45978.34362673611</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45978.34362673611</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45978.34362673611</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45978.34362673611</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45978.34362673611</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45978.34362673611</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45978.34362673611</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45978.34362673611</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45978.34362673611</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45978.34362673611</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45978.34362673611</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45978.34362673611</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45978.34362673611</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45978.34362673611</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45978.34362673611</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45978.34362673611</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45978.34362673611</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45978.34362673611</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45978.34362673611</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45978.34362673611</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45978.34362673611</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45978.34362673611</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45978.34362673611</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45978.34362673611</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45978.34362673611</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45978.34362673611</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45978.34362673611</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45978.34362673611</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45978.34362673611</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45978.34362673611</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45978.34362673611</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45978.34362673611</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45978.34362673611</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45978.34362673611</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45978.34362673611</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45978.34362673611</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45978.34362673611</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45978.34362673611</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45978.34362673611</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45978.34362673611</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45978.34362673611</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45978.34362673611</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45978.34362673611</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45978.34362673611</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45978.34362673611</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45978.34362673611</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45978.34362673611</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45978.34362673611</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ref="G149:G212" ca="1" si="5">IFERROR(NOW()-F149,"")</f>
        <v>45978.34362673611</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45978.34362673611</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45978.34362673611</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45978.34362673611</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45978.34362673611</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45978.34362673611</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45978.34362673611</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45978.34362673611</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45978.34362673611</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45978.34362673611</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45978.34362673611</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45978.34362673611</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45978.34362673611</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45978.34362673611</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45978.34362673611</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45978.34362673611</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45978.34362673611</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45978.34362673611</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45978.34362673611</v>
      </c>
      <c r="H167" s="110"/>
      <c r="I167" s="110" t="str">
        <f>IFERROR(VLOOKUP(D167,DB!A:F,6,0),"")</f>
        <v/>
      </c>
      <c r="J167" s="110" t="str">
        <f>IFERROR(VLOOKUP(D167,DB!A:G,7,0),"")</f>
        <v/>
      </c>
      <c r="K167" s="110"/>
      <c r="L167" s="110" t="str">
        <f>IFERROR(VLOOKUP(D167,DB!A:I,9,0),"")</f>
        <v/>
      </c>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3"/>
  <sheetViews>
    <sheetView tabSelected="1"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30938</v>
      </c>
      <c r="E2" s="110" t="s">
        <v>39021</v>
      </c>
      <c r="F2" s="124">
        <v>45977.926087962966</v>
      </c>
      <c r="G2" s="105">
        <f t="shared" ref="G2:G59" ca="1" si="0">IFERROR(NOW()-F2,"-")</f>
        <v>0.41753877314476995</v>
      </c>
      <c r="H2" s="124">
        <v>45978.034363425926</v>
      </c>
      <c r="I2" s="122" t="str">
        <f>IFERROR(VLOOKUP(D2,DB!A:F,6,0),"")</f>
        <v>SCECO</v>
      </c>
      <c r="J2" s="122" t="str">
        <f>IFERROR(VLOOKUP(D2,DB!A:G,7,0),"")</f>
        <v>Dead</v>
      </c>
      <c r="K2" s="125" t="s">
        <v>39122</v>
      </c>
      <c r="L2" s="126" t="str">
        <f>IFERROR(VLOOKUP(D2,DB!A:I,9,0),"")</f>
        <v>Latis</v>
      </c>
    </row>
    <row r="3" spans="1:16382" ht="31.5" customHeight="1">
      <c r="A3" s="121" t="s">
        <v>39123</v>
      </c>
      <c r="B3" s="122" t="str">
        <f>IFERROR(VLOOKUP(D3,DB!A:K,11,0),"")</f>
        <v>R6</v>
      </c>
      <c r="C3" s="123">
        <v>1</v>
      </c>
      <c r="D3" s="122" t="s">
        <v>31674</v>
      </c>
      <c r="E3" s="110"/>
      <c r="F3" s="124"/>
      <c r="G3" s="105">
        <f t="shared" ca="1" si="0"/>
        <v>45978.34362673611</v>
      </c>
      <c r="H3" s="124">
        <v>45978.328229166669</v>
      </c>
      <c r="I3" s="122" t="str">
        <f>IFERROR(VLOOKUP(D3,DB!A:F,6,0),"")</f>
        <v>SCECO</v>
      </c>
      <c r="J3" s="122" t="str">
        <f>IFERROR(VLOOKUP(D3,DB!A:G,7,0),"")</f>
        <v>Vandalized</v>
      </c>
      <c r="K3" s="125" t="s">
        <v>39124</v>
      </c>
      <c r="L3" s="126" t="str">
        <f>IFERROR(VLOOKUP(D3,DB!A:I,9,0),"")</f>
        <v>Latis</v>
      </c>
    </row>
    <row r="4" spans="1:16382" ht="31.5" customHeight="1">
      <c r="A4" s="121"/>
      <c r="B4" s="122" t="str">
        <f>IFERROR(VLOOKUP(D4,DB!A:K,11,0),"")</f>
        <v/>
      </c>
      <c r="C4" s="123"/>
      <c r="D4" s="122"/>
      <c r="E4" s="110"/>
      <c r="F4" s="124"/>
      <c r="G4" s="105">
        <f t="shared" ca="1" si="0"/>
        <v>45978.34362673611</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45978.34362673611</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45978.34362673611</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45978.34362673611</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45978.34362673611</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45978.34362673611</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45978.34362673611</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45978.34362673611</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45978.34362673611</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45978.34362673611</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45978.34362673611</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45978.34362673611</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45978.34362673611</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45978.34362673611</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45978.34362673611</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45978.34362673611</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45978.34362673611</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45978.34362673611</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45978.34362673611</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45978.34362673611</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45978.34362673611</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45978.34362673611</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45978.34362673611</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45978.34362673611</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45978.34362673611</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45978.34362673611</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45978.34362673611</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45978.34362673611</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45978.34362673611</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45978.34362673611</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45978.34362673611</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45978.34362673611</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45978.34362673611</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45978.34362673611</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45978.34362673611</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45978.34362673611</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45978.34362673611</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45978.34362673611</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45978.34362673611</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45978.34362673611</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45978.34362673611</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45978.34362673611</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45978.34362673611</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45978.34362673611</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45978.34362673611</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45978.34362673611</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45978.34362673611</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45978.34362673611</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45978.34362673611</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45978.34362673611</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45978.34362673611</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45978.34362673611</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45978.34362673611</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45978.34362673611</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45978.34362673611</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45978.34362673611</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ref="G60:G93" ca="1" si="1">IFERROR(NOW()-F60,"-")</f>
        <v>45978.34362673611</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45978.34362673611</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45978.34362673611</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45978.34362673611</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45978.34362673611</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45978.34362673611</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45978.34362673611</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45978.34362673611</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45978.34362673611</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45978.34362673611</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45978.34362673611</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45978.34362673611</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45978.34362673611</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45978.34362673611</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45978.34362673611</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45978.34362673611</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45978.34362673611</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45978.34362673611</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45978.34362673611</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45978.34362673611</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45978.34362673611</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45978.34362673611</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45978.34362673611</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45978.34362673611</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45978.34362673611</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45978.34362673611</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45978.34362673611</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45978.34362673611</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45978.34362673611</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45978.34362673611</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45978.34362673611</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45978.34362673611</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45978.34362673611</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45978.34362673611</v>
      </c>
      <c r="H93" s="124"/>
      <c r="I93" s="122" t="str">
        <f>IFERROR(VLOOKUP(D93,DB!A:F,6,0),"")</f>
        <v/>
      </c>
      <c r="J93" s="122" t="str">
        <f>IFERROR(VLOOKUP(D93,DB!A:G,7,0),"")</f>
        <v/>
      </c>
      <c r="K93" s="125"/>
      <c r="L93" s="126" t="str">
        <f>IFERROR(VLOOKUP(D93,DB!A:I,9,0),"")</f>
        <v/>
      </c>
    </row>
  </sheetData>
  <dataValidations count="2">
    <dataValidation allowBlank="1" showInputMessage="1" showErrorMessage="1" sqref="E1" xr:uid="{9E1BC488-8814-4F8A-8DBE-742B3278AB71}"/>
    <dataValidation type="list" allowBlank="1" showInputMessage="1" showErrorMessage="1" sqref="E2:E9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2025-11-17T05:14:56Z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